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прил.№1" sheetId="1" r:id="rId1"/>
    <sheet name="прил.№2" sheetId="2" r:id="rId2"/>
  </sheets>
  <definedNames/>
  <calcPr fullCalcOnLoad="1"/>
</workbook>
</file>

<file path=xl/sharedStrings.xml><?xml version="1.0" encoding="utf-8"?>
<sst xmlns="http://schemas.openxmlformats.org/spreadsheetml/2006/main" count="159" uniqueCount="122">
  <si>
    <t>Приложение № 1</t>
  </si>
  <si>
    <t>к Постановлению Администрации Пайского сельского поселения № 45-а от 19.10.2022 года "Об утверждении отчета об исполнении бюджета Пайского сельского поселения за 9 месяцев 2022 года"</t>
  </si>
  <si>
    <t xml:space="preserve">                                            Межбюджетные трансферты, передаваемые из бюджета Прионежского муниципального района                                                              бюджету Пайского сельского поселения за 9 месяцев 2022 года</t>
  </si>
  <si>
    <t xml:space="preserve"> </t>
  </si>
  <si>
    <t xml:space="preserve"> единица изм.: руб. коп.</t>
  </si>
  <si>
    <t>Наименование показателя</t>
  </si>
  <si>
    <t>Код строки</t>
  </si>
  <si>
    <t>Код дохода по КД</t>
  </si>
  <si>
    <t>Утверждено консол.бюджет субъекта РФ и бюджет территориального фонда обязательного медицинского страхования</t>
  </si>
  <si>
    <t>Утверждено консол. бюджет субъекта РФ</t>
  </si>
  <si>
    <t>Утвеждено бюджет субъекта РФ</t>
  </si>
  <si>
    <t>Утверждено бюджеты внутригородских муниципальных образований городов федерального значения Москвы и Санкт-Петербурга</t>
  </si>
  <si>
    <t>Утверждено бюджеты городских округов</t>
  </si>
  <si>
    <t xml:space="preserve">Утверждено </t>
  </si>
  <si>
    <t>Утверждено бюджеты городских и сельских поселений</t>
  </si>
  <si>
    <t>Утверждено бюджет территориального фонда обязательного медицинского страхования</t>
  </si>
  <si>
    <t>Исполнено консолид. бюджет субъекта РФ и бюджет территориального фонда обязательного медицинского страхования</t>
  </si>
  <si>
    <t>Исполнение консолидированного бюджета субъекта РФ</t>
  </si>
  <si>
    <t>Исполнено бюджет субъекта РФ</t>
  </si>
  <si>
    <t>Исполнено бюджеты внутригородских муниципальных образований городов федерального значения Москвы и Санкт-Петербурга</t>
  </si>
  <si>
    <t>Исполнено бюджеты городских округов</t>
  </si>
  <si>
    <t xml:space="preserve">Исполнено </t>
  </si>
  <si>
    <t>Исполнено по бюджетам городских и сельских поселений</t>
  </si>
  <si>
    <t>Результат исполнения</t>
  </si>
  <si>
    <t>отклонения</t>
  </si>
  <si>
    <t>% исполнения</t>
  </si>
  <si>
    <t>БЕЗВОЗМЕЗДНЫЕ ПОСТУПЛЕНИЯ, в т.ч.:</t>
  </si>
  <si>
    <t>009 2 00 00000 00 0000 000</t>
  </si>
  <si>
    <t>Безвозмездные поступления от других бюджетов бюджетной системы Российской Федерации</t>
  </si>
  <si>
    <t>009 2 02 00000 00 0000 000</t>
  </si>
  <si>
    <t xml:space="preserve">Дотация бюджетам сельских поселений на выравнивание бюджетной обеспеченности  </t>
  </si>
  <si>
    <t>009 2 02 15001 10 0000 150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</si>
  <si>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</si>
  <si>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009 2 02 35118 10 0000 150</t>
  </si>
  <si>
    <r>
      <rPr>
        <b/>
        <sz val="8"/>
        <rFont val="Arial Cyr"/>
        <family val="2"/>
      </rPr>
      <t>Субвенции бюджетам сельских поселений на выполнение передаваемых полномочий субъектов Российской Федерации (</t>
    </r>
    <r>
      <rPr>
        <b/>
        <sz val="8"/>
        <color indexed="8"/>
        <rFont val="Times New Roman"/>
        <family val="1"/>
      </rPr>
      <t>Субвенции бюджетам городских округов, муниципальных районов и поселений на 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лиц,уполномоченных составлять протоколы об административных правонарушениях)</t>
    </r>
  </si>
  <si>
    <t>009 2 02 30024 10 0000 150</t>
  </si>
  <si>
    <r>
      <rPr>
        <b/>
        <sz val="8"/>
        <rFont val="Arial Cyr"/>
        <family val="2"/>
      </rPr>
      <t>Прочие субсидии местным бюджетам (С</t>
    </r>
    <r>
      <rPr>
        <b/>
        <sz val="8"/>
        <rFont val="Arial"/>
        <family val="2"/>
      </rPr>
      <t>убсидии бюджетам муниципальных районов на реализацию мероприятий государственной программы Республики Карелия "Развитие культуры" ( в целях частичной компенсации расходов на повышение оплаты труда работников бюджетной сферы))</t>
    </r>
  </si>
  <si>
    <t>009 2 02 29999 10 0000 150</t>
  </si>
  <si>
    <r>
      <rPr>
        <b/>
        <sz val="8"/>
        <rFont val="Arial"/>
        <family val="2"/>
      </rPr>
      <t xml:space="preserve">Иные </t>
    </r>
    <r>
      <rPr>
        <b/>
        <sz val="8"/>
        <color indexed="8"/>
        <rFont val="Arial"/>
        <family val="2"/>
      </rPr>
      <t>межбюджетные трансферты</t>
    </r>
    <r>
      <rPr>
        <b/>
        <sz val="8"/>
        <rFont val="Arial"/>
        <family val="2"/>
      </rPr>
      <t xml:space="preserve"> из бюджета Республики Карелия бюджетам муниципальных образований на поощрение за достижение показателей деятельности органов исполнительной власти субъектов Российской Федерации (в целях поощрения муниципальных управленческих команд)</t>
    </r>
  </si>
  <si>
    <t>009 2 02 49999 10 0000 150</t>
  </si>
  <si>
    <t xml:space="preserve"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 </t>
  </si>
  <si>
    <t>009 2 02 45160 10 0000 150</t>
  </si>
  <si>
    <t>Межбюджетные трансферты, передаваемые бюджетам сельских поселений из бюджета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</si>
  <si>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009 2 02 40014 10 0000 150</t>
  </si>
  <si>
    <r>
      <rPr>
        <b/>
        <sz val="9"/>
        <rFont val="Arial"/>
        <family val="2"/>
      </rPr>
      <t>Прочие межбюджетные трансферты, передаваемые бюджетам сельских поселений (</t>
    </r>
    <r>
      <rPr>
        <b/>
        <sz val="8"/>
        <rFont val="Arial Cyr"/>
        <family val="2"/>
      </rPr>
      <t>Иные межбюджетные трансферты из бюджета муниципального района на поддержку мер по  обеспечению сбалансированности  бюджетов муниципальных образований)</t>
    </r>
  </si>
  <si>
    <t>Приложение № 2</t>
  </si>
  <si>
    <t xml:space="preserve">Доходы бюджета Пайского сельского поселения за 9 месяцев 2022 года по кодам видов доходов, подвидов доходов, </t>
  </si>
  <si>
    <t xml:space="preserve">классификации операций сектора государственного управления, относящихся к доходам бюджета   </t>
  </si>
  <si>
    <t xml:space="preserve"> единица измерения: руб. коп.</t>
  </si>
  <si>
    <t>Доходы бюджета — ИТОГО:</t>
  </si>
  <si>
    <t>1) СОБСТВЕННЫЕ ДОХОДЫ, в т.ч.:</t>
  </si>
  <si>
    <t>000 1 00 00000 00 0000 000</t>
  </si>
  <si>
    <t>НАЛОГИ НА ПРИБЫЛЬ, ДОХОДЫ</t>
  </si>
  <si>
    <t>182 1 01 00000 00 0000 000</t>
  </si>
  <si>
    <t>Налог на доходы физических лиц</t>
  </si>
  <si>
    <t>182 1 01 02000 00 0000 000</t>
  </si>
  <si>
    <t>182 1 01 02010 01 0000 110</t>
  </si>
  <si>
    <t>НАЛОГИ НА ТОВАРЫ (РАБОТЫ, УСЛУГИ), РЕАЛИЗУЕМЫЕ НА ТЕРРИТОРИИ РОССИЙСКОЙ ФЕДЕРАЦИИ</t>
  </si>
  <si>
    <t>100 1 03 00000 00 0000 000</t>
  </si>
  <si>
    <t>Доходы от уплаты акцизов на топливо</t>
  </si>
  <si>
    <t>100 1 03 02200 00 0000 000</t>
  </si>
  <si>
    <t>100 1 03 02231 01 0000 110</t>
  </si>
  <si>
    <t>100 1 03 02241 01 0000 110</t>
  </si>
  <si>
    <t>100 1 03 02251 01 0000 110</t>
  </si>
  <si>
    <t>100 1 03 02261 01 0000 110</t>
  </si>
  <si>
    <t>НАЛОГИ НА СОВОКУПНЫЙ ДОХОД</t>
  </si>
  <si>
    <t>182 1 05 00000 00 0000 000</t>
  </si>
  <si>
    <t xml:space="preserve">Единый сельскохозяйственный налог </t>
  </si>
  <si>
    <t>182 1 05 03000 00 0000 000</t>
  </si>
  <si>
    <t>182 1 05 03010 01 0000 110</t>
  </si>
  <si>
    <t>НАЛОГИ НА ИМУЩЕСТВО</t>
  </si>
  <si>
    <t>182 1 06 00000 00 0000 000</t>
  </si>
  <si>
    <t>Налог на имущество физических лиц</t>
  </si>
  <si>
    <t>182 1 06 01000 00 0000 000</t>
  </si>
  <si>
    <t>182 1 06 01030 10 0000 110</t>
  </si>
  <si>
    <t>Земельный налог</t>
  </si>
  <si>
    <t>182 1 06 06000 00 0000 000</t>
  </si>
  <si>
    <t xml:space="preserve">Земельный налог с организаций, обладающих земельным участком, расположенным в границах сельских поселений </t>
  </si>
  <si>
    <t>182 1 06 06030 00 0000 000</t>
  </si>
  <si>
    <t>182 1 06 06033 10 0000 110</t>
  </si>
  <si>
    <t>Земельный налог с физических лиц, обладающих земельным участком, расположенным в границах сельских поселений</t>
  </si>
  <si>
    <t>182 1 06 06040 00 0000 000</t>
  </si>
  <si>
    <t>182 1 06 06043 10 0000 110</t>
  </si>
  <si>
    <t>ДОХОДЫ ОТ ИСПОЛЬЗОВАНИЯ ИМУЩЕСТВА, НАХОДЯЩЕГОСЯ В ГОСУДАРСТВЕННОЙ И МУНИЦИПАЛЬНОЙ СОБСТВЕННОСТИ</t>
  </si>
  <si>
    <t>009 1 11 00000 00 0000 000</t>
  </si>
  <si>
    <t>Доходы от сдачи в аренду имущества, находящегося в государственной и муниципальной собственности</t>
  </si>
  <si>
    <t>009 1 11 05000 00 0000 000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</si>
  <si>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</si>
  <si>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009 1 11 05030 00 0000 000</t>
  </si>
  <si>
    <t>009 1 11 05035 10 0000 120</t>
  </si>
  <si>
    <t>ДОХОДЫ ОТ ОКАЗАНИЯ ПЛАТНЫХ УСЛУГ (РАБОТ) И КОМПЕНСАЦИИ ЗАТРАТ ГОСУДАРСТВА</t>
  </si>
  <si>
    <t>009 1 13 00000 00 0000 000</t>
  </si>
  <si>
    <t>Прочие доходы от оказания платных услуг (работ) получателями средств бюджетов поселений</t>
  </si>
  <si>
    <t>009 1 13 01995 00 0000 000</t>
  </si>
  <si>
    <t>009 1 13 01995 10 0000 130</t>
  </si>
  <si>
    <t>Прочие доходы от компенсации затрат бюджетов сельских поселений</t>
  </si>
  <si>
    <t>009 1 13 02995 00 0000 000</t>
  </si>
  <si>
    <t>009 1 13 02995 10 0000 130</t>
  </si>
  <si>
    <t>ПРОЧИЕ НЕНАЛОГОВЫЕ ДОХОДЫ</t>
  </si>
  <si>
    <t>009 1 17 00000 00 0000 180</t>
  </si>
  <si>
    <t>Прочие неналоговые доходы</t>
  </si>
  <si>
    <t>009 1 17 05050 00 0000 180</t>
  </si>
  <si>
    <t>Прочие неналоговые доходы бюджетов сельских поселений</t>
  </si>
  <si>
    <t>009 1 17 05050 10 0000 180</t>
  </si>
  <si>
    <t>2) БЕЗВОЗМЕЗДНЫЕ ПОСТУПЛЕНИЯ, в т.ч.:</t>
  </si>
  <si>
    <t>Дотации бюджетам бюджетной системы Российской Федерации</t>
  </si>
  <si>
    <t>009 2 02 01000 00 0000 000</t>
  </si>
  <si>
    <t>Дотации бюджетам сельских поселений на выравнивание бюджетной обеспеченности</t>
  </si>
  <si>
    <t>009 2 02 01001 10 0000 000</t>
  </si>
  <si>
    <t>009 2 02 15002 10 0000 150</t>
  </si>
  <si>
    <t>Субсидии бюджетам бюджетной системы Российской Федерации (межбюджетные субсидии)</t>
  </si>
  <si>
    <t>009 2 02 02000 00 0000 000</t>
  </si>
  <si>
    <t>Прочие субсидии бюджетам сельских поселений</t>
  </si>
  <si>
    <t>009 2 02 29999 00 0000 000</t>
  </si>
  <si>
    <t>Прочие субсидии местным бюджетам (Субсидии бюджетам муниципальных районов на реализацию мероприятий государственной программы Республики Карелия "Развитие культуры" ( в целях частичной компенсации расходов на повышение оплаты труда работников бюджетной сферы))</t>
  </si>
  <si>
    <t>Субвенции бюджетам бюджетной системы Российской Федерации</t>
  </si>
  <si>
    <t>009 2 02 03000 00 0000 000</t>
  </si>
  <si>
    <r>
      <rPr>
        <sz val="8"/>
        <rFont val="Arial Cyr"/>
        <family val="2"/>
      </rPr>
      <t>Субвенции бюджетам сельских поселений на выполнение передаваемых полномочий субъектов Российской Федерации (</t>
    </r>
    <r>
      <rPr>
        <sz val="8"/>
        <color indexed="8"/>
        <rFont val="Arial"/>
        <family val="2"/>
      </rPr>
      <t>Субвенции бюджетам городских округов, муниципальных районов и поселений на 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лиц,уполномоченных составлять протоколы об административных правонарушениях)</t>
    </r>
  </si>
  <si>
    <t>Иные межбюджетные трансферты</t>
  </si>
  <si>
    <t>009 2 02 04000 00 0000 000</t>
  </si>
  <si>
    <r>
      <rPr>
        <sz val="8"/>
        <rFont val="Arial"/>
        <family val="2"/>
      </rPr>
      <t xml:space="preserve">Иные </t>
    </r>
    <r>
      <rPr>
        <sz val="8"/>
        <color indexed="8"/>
        <rFont val="Arial"/>
        <family val="2"/>
      </rPr>
      <t>межбюджетные трансферты</t>
    </r>
    <r>
      <rPr>
        <sz val="8"/>
        <rFont val="Arial"/>
        <family val="2"/>
      </rPr>
      <t xml:space="preserve"> из бюджета Республики Карелия бюджетам муниципальных образований на поощрение за достижение показателей деятельности органов исполнительной власти субъектов Российской Федерации (в целях поощрения муниципальных управленческих команд)</t>
    </r>
  </si>
  <si>
    <r>
      <rPr>
        <sz val="9"/>
        <rFont val="Arial"/>
        <family val="2"/>
      </rPr>
      <t>Прочие межбюджетные трансферты, передаваемые бюджетам сельских поселений (</t>
    </r>
    <r>
      <rPr>
        <sz val="8"/>
        <rFont val="Arial Cyr"/>
        <family val="2"/>
      </rPr>
      <t>Иные межбюджетные трансферты из бюджета муниципального района на поддержку мер по  обеспечению сбалансированности  бюджетов муниципальных образований)</t>
    </r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</si>
</sst>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.00"/>
    <numFmt numFmtId="167" formatCode="0.00"/>
    <numFmt numFmtId="168" formatCode="#,##0.0"/>
  </numFmts>
  <fonts count="18">
    <font>
      <sz val="8"/>
      <name val="Arial Cyr"/>
      <family val="2"/>
    </font>
    <font>
      <sz val="10"/>
      <name val="Arial"/>
      <family val="0"/>
    </font>
    <font>
      <sz val="9"/>
      <name val="Arial Cyr"/>
      <family val="2"/>
    </font>
    <font>
      <sz val="10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b/>
      <sz val="8"/>
      <color indexed="8"/>
      <name val="Times New Roman"/>
      <family val="1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10"/>
      <name val="Arial Cyr"/>
      <family val="2"/>
    </font>
    <font>
      <b/>
      <i/>
      <sz val="8"/>
      <name val="Arial Cyr"/>
      <family val="2"/>
    </font>
    <font>
      <b/>
      <i/>
      <sz val="11"/>
      <name val="Arial Cyr"/>
      <family val="2"/>
    </font>
    <font>
      <sz val="8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8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164" fontId="0" fillId="0" borderId="0" xfId="0" applyAlignment="1">
      <alignment/>
    </xf>
    <xf numFmtId="164" fontId="3" fillId="0" borderId="0" xfId="0" applyFont="1" applyAlignment="1">
      <alignment/>
    </xf>
    <xf numFmtId="164" fontId="2" fillId="0" borderId="0" xfId="0" applyFont="1" applyAlignment="1">
      <alignment/>
    </xf>
    <xf numFmtId="164" fontId="0" fillId="0" borderId="0" xfId="0" applyFont="1" applyAlignment="1">
      <alignment/>
    </xf>
    <xf numFmtId="165" fontId="3" fillId="0" borderId="0" xfId="0" applyNumberFormat="1" applyFont="1" applyAlignment="1">
      <alignment/>
    </xf>
    <xf numFmtId="164" fontId="2" fillId="0" borderId="0" xfId="0" applyFont="1" applyBorder="1" applyAlignment="1">
      <alignment horizontal="left"/>
    </xf>
    <xf numFmtId="164" fontId="2" fillId="0" borderId="0" xfId="0" applyFont="1" applyBorder="1" applyAlignment="1">
      <alignment horizontal="left" vertical="center" wrapText="1"/>
    </xf>
    <xf numFmtId="164" fontId="3" fillId="0" borderId="0" xfId="0" applyFont="1" applyAlignment="1">
      <alignment horizontal="left" wrapText="1"/>
    </xf>
    <xf numFmtId="164" fontId="0" fillId="0" borderId="0" xfId="0" applyAlignment="1">
      <alignment horizontal="left" wrapText="1"/>
    </xf>
    <xf numFmtId="164" fontId="2" fillId="0" borderId="0" xfId="0" applyFont="1" applyAlignment="1">
      <alignment horizontal="left" wrapText="1"/>
    </xf>
    <xf numFmtId="164" fontId="4" fillId="0" borderId="0" xfId="0" applyFont="1" applyBorder="1" applyAlignment="1">
      <alignment horizontal="center" wrapText="1"/>
    </xf>
    <xf numFmtId="164" fontId="4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5" fillId="0" borderId="0" xfId="0" applyFont="1" applyAlignment="1">
      <alignment horizontal="center" vertical="center" wrapText="1"/>
    </xf>
    <xf numFmtId="164" fontId="4" fillId="0" borderId="1" xfId="0" applyFont="1" applyBorder="1" applyAlignment="1">
      <alignment horizontal="center" wrapText="1"/>
    </xf>
    <xf numFmtId="164" fontId="5" fillId="2" borderId="1" xfId="0" applyFont="1" applyFill="1" applyBorder="1" applyAlignment="1">
      <alignment horizontal="left" vertical="center" wrapText="1"/>
    </xf>
    <xf numFmtId="165" fontId="5" fillId="2" borderId="1" xfId="0" applyNumberFormat="1" applyFont="1" applyFill="1" applyBorder="1" applyAlignment="1">
      <alignment vertical="center"/>
    </xf>
    <xf numFmtId="165" fontId="0" fillId="2" borderId="1" xfId="0" applyNumberFormat="1" applyFont="1" applyFill="1" applyBorder="1" applyAlignment="1">
      <alignment horizontal="center" vertical="center"/>
    </xf>
    <xf numFmtId="166" fontId="5" fillId="2" borderId="1" xfId="0" applyNumberFormat="1" applyFont="1" applyFill="1" applyBorder="1" applyAlignment="1">
      <alignment horizontal="center" vertical="center"/>
    </xf>
    <xf numFmtId="166" fontId="3" fillId="2" borderId="1" xfId="0" applyNumberFormat="1" applyFont="1" applyFill="1" applyBorder="1" applyAlignment="1">
      <alignment horizontal="center" vertical="center"/>
    </xf>
    <xf numFmtId="166" fontId="6" fillId="2" borderId="1" xfId="0" applyNumberFormat="1" applyFont="1" applyFill="1" applyBorder="1" applyAlignment="1">
      <alignment horizontal="center" vertical="center"/>
    </xf>
    <xf numFmtId="167" fontId="6" fillId="2" borderId="1" xfId="0" applyNumberFormat="1" applyFont="1" applyFill="1" applyBorder="1" applyAlignment="1">
      <alignment horizontal="center" vertical="center"/>
    </xf>
    <xf numFmtId="164" fontId="5" fillId="0" borderId="0" xfId="0" applyFont="1" applyAlignment="1">
      <alignment/>
    </xf>
    <xf numFmtId="164" fontId="5" fillId="0" borderId="1" xfId="0" applyFont="1" applyBorder="1" applyAlignment="1">
      <alignment horizontal="left" vertical="center" wrapText="1"/>
    </xf>
    <xf numFmtId="165" fontId="0" fillId="0" borderId="1" xfId="0" applyNumberFormat="1" applyBorder="1" applyAlignment="1">
      <alignment vertical="center"/>
    </xf>
    <xf numFmtId="165" fontId="0" fillId="0" borderId="1" xfId="0" applyNumberFormat="1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168" fontId="6" fillId="0" borderId="1" xfId="0" applyNumberFormat="1" applyFont="1" applyBorder="1" applyAlignment="1">
      <alignment horizontal="center" vertical="center"/>
    </xf>
    <xf numFmtId="167" fontId="6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vertical="center"/>
    </xf>
    <xf numFmtId="166" fontId="7" fillId="0" borderId="1" xfId="0" applyNumberFormat="1" applyFont="1" applyBorder="1" applyAlignment="1">
      <alignment horizontal="center" vertical="center"/>
    </xf>
    <xf numFmtId="167" fontId="7" fillId="0" borderId="1" xfId="0" applyNumberFormat="1" applyFont="1" applyBorder="1" applyAlignment="1">
      <alignment horizontal="center" vertical="center"/>
    </xf>
    <xf numFmtId="164" fontId="9" fillId="0" borderId="1" xfId="0" applyFont="1" applyBorder="1" applyAlignment="1">
      <alignment horizontal="left" vertical="center" wrapText="1"/>
    </xf>
    <xf numFmtId="164" fontId="11" fillId="0" borderId="1" xfId="0" applyFont="1" applyBorder="1" applyAlignment="1">
      <alignment horizontal="left" vertical="center" wrapText="1"/>
    </xf>
    <xf numFmtId="164" fontId="0" fillId="0" borderId="2" xfId="0" applyBorder="1" applyAlignment="1">
      <alignment/>
    </xf>
    <xf numFmtId="164" fontId="0" fillId="0" borderId="0" xfId="0" applyBorder="1" applyAlignment="1">
      <alignment/>
    </xf>
    <xf numFmtId="164" fontId="0" fillId="0" borderId="0" xfId="0" applyFont="1" applyFill="1" applyAlignment="1">
      <alignment/>
    </xf>
    <xf numFmtId="165" fontId="0" fillId="0" borderId="0" xfId="0" applyNumberFormat="1" applyFont="1" applyBorder="1" applyAlignment="1">
      <alignment horizontal="right"/>
    </xf>
    <xf numFmtId="164" fontId="12" fillId="0" borderId="0" xfId="0" applyFont="1" applyBorder="1" applyAlignment="1">
      <alignment horizontal="center"/>
    </xf>
    <xf numFmtId="164" fontId="0" fillId="0" borderId="0" xfId="0" applyBorder="1" applyAlignment="1">
      <alignment/>
    </xf>
    <xf numFmtId="164" fontId="0" fillId="0" borderId="2" xfId="0" applyBorder="1" applyAlignment="1">
      <alignment/>
    </xf>
    <xf numFmtId="164" fontId="0" fillId="0" borderId="0" xfId="0" applyAlignment="1">
      <alignment horizontal="center"/>
    </xf>
    <xf numFmtId="164" fontId="5" fillId="0" borderId="2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wrapText="1"/>
    </xf>
    <xf numFmtId="164" fontId="5" fillId="0" borderId="2" xfId="0" applyFont="1" applyBorder="1" applyAlignment="1">
      <alignment/>
    </xf>
    <xf numFmtId="164" fontId="5" fillId="3" borderId="1" xfId="0" applyFont="1" applyFill="1" applyBorder="1" applyAlignment="1">
      <alignment horizontal="left" vertical="center" wrapText="1"/>
    </xf>
    <xf numFmtId="165" fontId="5" fillId="3" borderId="1" xfId="0" applyNumberFormat="1" applyFont="1" applyFill="1" applyBorder="1" applyAlignment="1">
      <alignment/>
    </xf>
    <xf numFmtId="165" fontId="5" fillId="3" borderId="1" xfId="0" applyNumberFormat="1" applyFont="1" applyFill="1" applyBorder="1" applyAlignment="1">
      <alignment horizontal="center" vertical="center"/>
    </xf>
    <xf numFmtId="166" fontId="5" fillId="3" borderId="1" xfId="0" applyNumberFormat="1" applyFont="1" applyFill="1" applyBorder="1" applyAlignment="1">
      <alignment horizontal="center" vertical="center"/>
    </xf>
    <xf numFmtId="166" fontId="6" fillId="3" borderId="1" xfId="0" applyNumberFormat="1" applyFont="1" applyFill="1" applyBorder="1" applyAlignment="1">
      <alignment horizontal="center" vertical="center"/>
    </xf>
    <xf numFmtId="167" fontId="6" fillId="3" borderId="1" xfId="0" applyNumberFormat="1" applyFont="1" applyFill="1" applyBorder="1" applyAlignment="1">
      <alignment horizontal="center" vertical="center"/>
    </xf>
    <xf numFmtId="164" fontId="13" fillId="4" borderId="1" xfId="0" applyFont="1" applyFill="1" applyBorder="1" applyAlignment="1">
      <alignment horizontal="left" vertical="center" wrapText="1"/>
    </xf>
    <xf numFmtId="165" fontId="5" fillId="4" borderId="1" xfId="0" applyNumberFormat="1" applyFont="1" applyFill="1" applyBorder="1" applyAlignment="1">
      <alignment/>
    </xf>
    <xf numFmtId="165" fontId="13" fillId="4" borderId="1" xfId="0" applyNumberFormat="1" applyFont="1" applyFill="1" applyBorder="1" applyAlignment="1">
      <alignment horizontal="center" vertical="center"/>
    </xf>
    <xf numFmtId="166" fontId="13" fillId="4" borderId="1" xfId="0" applyNumberFormat="1" applyFont="1" applyFill="1" applyBorder="1" applyAlignment="1">
      <alignment horizontal="center" vertical="center"/>
    </xf>
    <xf numFmtId="166" fontId="14" fillId="4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/>
    </xf>
    <xf numFmtId="165" fontId="5" fillId="2" borderId="1" xfId="0" applyNumberFormat="1" applyFont="1" applyFill="1" applyBorder="1" applyAlignment="1">
      <alignment horizontal="center" vertical="center"/>
    </xf>
    <xf numFmtId="168" fontId="6" fillId="2" borderId="1" xfId="0" applyNumberFormat="1" applyFont="1" applyFill="1" applyBorder="1" applyAlignment="1">
      <alignment horizontal="center" vertical="center"/>
    </xf>
    <xf numFmtId="164" fontId="0" fillId="0" borderId="1" xfId="0" applyFont="1" applyBorder="1" applyAlignment="1">
      <alignment horizontal="left" vertical="center" wrapText="1"/>
    </xf>
    <xf numFmtId="165" fontId="0" fillId="0" borderId="1" xfId="0" applyNumberFormat="1" applyBorder="1" applyAlignment="1">
      <alignment/>
    </xf>
    <xf numFmtId="166" fontId="0" fillId="0" borderId="1" xfId="0" applyNumberFormat="1" applyBorder="1" applyAlignment="1">
      <alignment horizontal="center" vertical="center"/>
    </xf>
    <xf numFmtId="168" fontId="7" fillId="0" borderId="1" xfId="0" applyNumberFormat="1" applyFont="1" applyBorder="1" applyAlignment="1">
      <alignment horizontal="center" vertical="center"/>
    </xf>
    <xf numFmtId="165" fontId="0" fillId="2" borderId="1" xfId="0" applyNumberFormat="1" applyFill="1" applyBorder="1" applyAlignment="1">
      <alignment/>
    </xf>
    <xf numFmtId="166" fontId="0" fillId="2" borderId="1" xfId="0" applyNumberFormat="1" applyFill="1" applyBorder="1" applyAlignment="1">
      <alignment horizontal="center" vertical="center"/>
    </xf>
    <xf numFmtId="165" fontId="5" fillId="0" borderId="1" xfId="0" applyNumberFormat="1" applyFont="1" applyBorder="1" applyAlignment="1">
      <alignment/>
    </xf>
    <xf numFmtId="165" fontId="5" fillId="0" borderId="1" xfId="0" applyNumberFormat="1" applyFont="1" applyBorder="1" applyAlignment="1">
      <alignment horizontal="center" vertical="center"/>
    </xf>
    <xf numFmtId="164" fontId="0" fillId="5" borderId="1" xfId="0" applyFont="1" applyFill="1" applyBorder="1" applyAlignment="1">
      <alignment horizontal="left" vertical="center" wrapText="1"/>
    </xf>
    <xf numFmtId="165" fontId="13" fillId="4" borderId="1" xfId="0" applyNumberFormat="1" applyFont="1" applyFill="1" applyBorder="1" applyAlignment="1">
      <alignment vertical="center"/>
    </xf>
    <xf numFmtId="167" fontId="14" fillId="4" borderId="1" xfId="0" applyNumberFormat="1" applyFont="1" applyFill="1" applyBorder="1" applyAlignment="1">
      <alignment horizontal="center" vertical="center"/>
    </xf>
    <xf numFmtId="165" fontId="0" fillId="2" borderId="1" xfId="0" applyNumberFormat="1" applyFill="1" applyBorder="1" applyAlignment="1">
      <alignment vertical="center"/>
    </xf>
    <xf numFmtId="166" fontId="0" fillId="0" borderId="1" xfId="0" applyNumberFormat="1" applyFont="1" applyBorder="1" applyAlignment="1">
      <alignment horizontal="center" vertical="center"/>
    </xf>
    <xf numFmtId="164" fontId="0" fillId="0" borderId="2" xfId="0" applyFont="1" applyBorder="1" applyAlignment="1">
      <alignment/>
    </xf>
    <xf numFmtId="165" fontId="0" fillId="0" borderId="1" xfId="0" applyNumberFormat="1" applyFont="1" applyBorder="1" applyAlignment="1">
      <alignment vertical="center"/>
    </xf>
    <xf numFmtId="164" fontId="16" fillId="0" borderId="1" xfId="0" applyFont="1" applyBorder="1" applyAlignment="1">
      <alignment horizontal="left" vertical="center" wrapText="1"/>
    </xf>
    <xf numFmtId="165" fontId="0" fillId="0" borderId="0" xfId="0" applyNumberFormat="1" applyAlignment="1">
      <alignment wrapText="1"/>
    </xf>
    <xf numFmtId="164" fontId="0" fillId="0" borderId="1" xfId="0" applyBorder="1" applyAlignment="1">
      <alignment/>
    </xf>
    <xf numFmtId="164" fontId="7" fillId="0" borderId="1" xfId="0" applyFont="1" applyBorder="1" applyAlignment="1">
      <alignment horizontal="center" vertical="center"/>
    </xf>
    <xf numFmtId="164" fontId="17" fillId="0" borderId="1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E994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8"/>
  <sheetViews>
    <sheetView tabSelected="1" zoomScale="87" zoomScaleNormal="87" workbookViewId="0" topLeftCell="A1">
      <pane ySplit="7" topLeftCell="A8" activePane="bottomLeft" state="frozen"/>
      <selection pane="topLeft" activeCell="A1" sqref="A1"/>
      <selection pane="bottomLeft" activeCell="C2" sqref="C2"/>
    </sheetView>
  </sheetViews>
  <sheetFormatPr defaultColWidth="9.140625" defaultRowHeight="12"/>
  <cols>
    <col min="1" max="1" width="63.7109375" style="1" customWidth="1"/>
    <col min="2" max="2" width="9.140625" style="2" hidden="1" customWidth="1"/>
    <col min="3" max="3" width="27.00390625" style="3" customWidth="1"/>
    <col min="4" max="8" width="9.140625" style="4" hidden="1" customWidth="1"/>
    <col min="9" max="9" width="15.57421875" style="5" customWidth="1"/>
    <col min="10" max="16" width="9.140625" style="4" hidden="1" customWidth="1"/>
    <col min="17" max="17" width="16.8515625" style="5" customWidth="1"/>
    <col min="18" max="18" width="9.140625" style="4" hidden="1" customWidth="1"/>
    <col min="19" max="19" width="16.57421875" style="1" customWidth="1"/>
    <col min="20" max="20" width="11.421875" style="6" customWidth="1"/>
  </cols>
  <sheetData>
    <row r="1" spans="3:19" ht="12.75">
      <c r="C1" s="7"/>
      <c r="Q1" s="8" t="s">
        <v>0</v>
      </c>
      <c r="R1" s="9"/>
      <c r="S1" s="9"/>
    </row>
    <row r="2" spans="3:20" ht="32.25" customHeight="1">
      <c r="C2" s="10" t="s">
        <v>1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7:20" ht="7.5" customHeight="1">
      <c r="Q3" s="11"/>
      <c r="R3" s="12"/>
      <c r="S3" s="13"/>
      <c r="T3" s="13"/>
    </row>
    <row r="4" spans="1:20" ht="29.25" customHeight="1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pans="1:20" s="4" customFormat="1" ht="12.75">
      <c r="A5" s="1" t="s">
        <v>3</v>
      </c>
      <c r="B5" s="2"/>
      <c r="C5" s="3"/>
      <c r="I5" s="5"/>
      <c r="Q5" s="7"/>
      <c r="S5" s="1" t="s">
        <v>4</v>
      </c>
      <c r="T5" s="1"/>
    </row>
    <row r="6" spans="1:20" s="4" customFormat="1" ht="12.75">
      <c r="A6" s="1"/>
      <c r="B6" s="2"/>
      <c r="C6" s="3"/>
      <c r="I6" s="5"/>
      <c r="Q6" s="5"/>
      <c r="S6" s="1"/>
      <c r="T6" s="1"/>
    </row>
    <row r="7" spans="1:20" s="20" customFormat="1" ht="36" customHeight="1">
      <c r="A7" s="15" t="s">
        <v>5</v>
      </c>
      <c r="B7" s="16" t="s">
        <v>6</v>
      </c>
      <c r="C7" s="17" t="s">
        <v>7</v>
      </c>
      <c r="D7" s="18" t="s">
        <v>8</v>
      </c>
      <c r="E7" s="18" t="s">
        <v>9</v>
      </c>
      <c r="F7" s="18" t="s">
        <v>10</v>
      </c>
      <c r="G7" s="18" t="s">
        <v>11</v>
      </c>
      <c r="H7" s="18" t="s">
        <v>12</v>
      </c>
      <c r="I7" s="19" t="s">
        <v>13</v>
      </c>
      <c r="J7" s="18" t="s">
        <v>14</v>
      </c>
      <c r="K7" s="18" t="s">
        <v>15</v>
      </c>
      <c r="L7" s="18" t="s">
        <v>16</v>
      </c>
      <c r="M7" s="18" t="s">
        <v>17</v>
      </c>
      <c r="N7" s="18" t="s">
        <v>18</v>
      </c>
      <c r="O7" s="18" t="s">
        <v>19</v>
      </c>
      <c r="P7" s="18" t="s">
        <v>20</v>
      </c>
      <c r="Q7" s="19" t="s">
        <v>21</v>
      </c>
      <c r="R7" s="18" t="s">
        <v>22</v>
      </c>
      <c r="S7" s="15" t="s">
        <v>23</v>
      </c>
      <c r="T7" s="15"/>
    </row>
    <row r="8" spans="1:20" s="20" customFormat="1" ht="45" customHeight="1">
      <c r="A8" s="15"/>
      <c r="B8" s="16"/>
      <c r="C8" s="17"/>
      <c r="D8" s="18"/>
      <c r="E8" s="18"/>
      <c r="F8" s="18"/>
      <c r="G8" s="18"/>
      <c r="H8" s="18"/>
      <c r="I8" s="19"/>
      <c r="J8" s="18"/>
      <c r="K8" s="18"/>
      <c r="L8" s="18"/>
      <c r="M8" s="18"/>
      <c r="N8" s="18"/>
      <c r="O8" s="18"/>
      <c r="P8" s="18"/>
      <c r="Q8" s="19"/>
      <c r="R8" s="18"/>
      <c r="S8" s="21" t="s">
        <v>24</v>
      </c>
      <c r="T8" s="15" t="s">
        <v>25</v>
      </c>
    </row>
    <row r="9" spans="1:20" s="29" customFormat="1" ht="19.5" customHeight="1">
      <c r="A9" s="22" t="s">
        <v>26</v>
      </c>
      <c r="B9" s="23">
        <v>10</v>
      </c>
      <c r="C9" s="24" t="s">
        <v>27</v>
      </c>
      <c r="D9" s="25">
        <v>255078085.96</v>
      </c>
      <c r="E9" s="25">
        <v>255078085.96</v>
      </c>
      <c r="F9" s="25"/>
      <c r="G9" s="25"/>
      <c r="H9" s="25"/>
      <c r="I9" s="26">
        <f>I10</f>
        <v>3418320.06</v>
      </c>
      <c r="J9" s="27" t="e">
        <f>J10+#REF!</f>
        <v>#REF!</v>
      </c>
      <c r="K9" s="27" t="e">
        <f>K10+#REF!</f>
        <v>#REF!</v>
      </c>
      <c r="L9" s="27" t="e">
        <f>L10+#REF!</f>
        <v>#REF!</v>
      </c>
      <c r="M9" s="27" t="e">
        <f>M10+#REF!</f>
        <v>#REF!</v>
      </c>
      <c r="N9" s="27" t="e">
        <f>N10+#REF!</f>
        <v>#REF!</v>
      </c>
      <c r="O9" s="27" t="e">
        <f>O10+#REF!</f>
        <v>#REF!</v>
      </c>
      <c r="P9" s="27" t="e">
        <f>P10+#REF!</f>
        <v>#REF!</v>
      </c>
      <c r="Q9" s="26">
        <f>Q10</f>
        <v>2708317.29</v>
      </c>
      <c r="R9" s="27" t="e">
        <f>R10+#REF!</f>
        <v>#REF!</v>
      </c>
      <c r="S9" s="27">
        <f aca="true" t="shared" si="0" ref="S9:S18">Q9-I9</f>
        <v>-710002.77</v>
      </c>
      <c r="T9" s="28">
        <f aca="true" t="shared" si="1" ref="T9:T18">Q9/I9*100</f>
        <v>79.22948239083266</v>
      </c>
    </row>
    <row r="10" spans="1:20" s="29" customFormat="1" ht="32.25" customHeight="1">
      <c r="A10" s="30" t="s">
        <v>28</v>
      </c>
      <c r="B10" s="31">
        <v>10</v>
      </c>
      <c r="C10" s="32" t="s">
        <v>29</v>
      </c>
      <c r="D10" s="33"/>
      <c r="E10" s="33"/>
      <c r="F10" s="33"/>
      <c r="G10" s="33"/>
      <c r="H10" s="33"/>
      <c r="I10" s="34">
        <f>I11+I12+I13+I14+I15+I16+I17+I18</f>
        <v>3418320.06</v>
      </c>
      <c r="J10" s="35" t="e">
        <f>J11+#REF!+J12+J14</f>
        <v>#REF!</v>
      </c>
      <c r="K10" s="35" t="e">
        <f>K11+#REF!+K12+K14</f>
        <v>#REF!</v>
      </c>
      <c r="L10" s="35" t="e">
        <f>L11+#REF!+L12+L14</f>
        <v>#REF!</v>
      </c>
      <c r="M10" s="35" t="e">
        <f>M11+#REF!+M12+M14</f>
        <v>#REF!</v>
      </c>
      <c r="N10" s="35" t="e">
        <f>N11+#REF!+N12+N14</f>
        <v>#REF!</v>
      </c>
      <c r="O10" s="35" t="e">
        <f>O11+#REF!+O12+O14</f>
        <v>#REF!</v>
      </c>
      <c r="P10" s="35" t="e">
        <f>P11+#REF!+P12+P14</f>
        <v>#REF!</v>
      </c>
      <c r="Q10" s="34">
        <f>Q11+Q12+Q13+Q14+Q15+Q16+Q17+Q18</f>
        <v>2708317.29</v>
      </c>
      <c r="R10" s="36" t="e">
        <f>R11+#REF!+R12+R14</f>
        <v>#REF!</v>
      </c>
      <c r="S10" s="35">
        <f t="shared" si="0"/>
        <v>-710002.77</v>
      </c>
      <c r="T10" s="37">
        <f t="shared" si="1"/>
        <v>79.22948239083266</v>
      </c>
    </row>
    <row r="11" spans="1:20" s="29" customFormat="1" ht="25.5" customHeight="1">
      <c r="A11" s="30" t="s">
        <v>30</v>
      </c>
      <c r="B11" s="38">
        <v>10</v>
      </c>
      <c r="C11" s="32" t="s">
        <v>31</v>
      </c>
      <c r="D11" s="33"/>
      <c r="E11" s="33"/>
      <c r="F11" s="33"/>
      <c r="G11" s="33"/>
      <c r="H11" s="33"/>
      <c r="I11" s="34">
        <v>2406439.89</v>
      </c>
      <c r="J11" s="35"/>
      <c r="K11" s="35"/>
      <c r="L11" s="35"/>
      <c r="M11" s="35"/>
      <c r="N11" s="35"/>
      <c r="O11" s="35"/>
      <c r="P11" s="35"/>
      <c r="Q11" s="34">
        <v>1805249.97</v>
      </c>
      <c r="R11" s="35" t="e">
        <f>#REF!</f>
        <v>#REF!</v>
      </c>
      <c r="S11" s="39">
        <f t="shared" si="0"/>
        <v>-601189.9200000002</v>
      </c>
      <c r="T11" s="40">
        <f t="shared" si="1"/>
        <v>75.01745534977813</v>
      </c>
    </row>
    <row r="12" spans="1:20" ht="31.5" customHeight="1">
      <c r="A12" s="30" t="s">
        <v>32</v>
      </c>
      <c r="B12" s="38"/>
      <c r="C12" s="32" t="s">
        <v>33</v>
      </c>
      <c r="D12" s="33"/>
      <c r="E12" s="33"/>
      <c r="F12" s="33"/>
      <c r="G12" s="33"/>
      <c r="H12" s="33"/>
      <c r="I12" s="34">
        <v>154400</v>
      </c>
      <c r="J12" s="35" t="e">
        <f>#REF!+#REF!</f>
        <v>#REF!</v>
      </c>
      <c r="K12" s="35" t="e">
        <f>#REF!+#REF!</f>
        <v>#REF!</v>
      </c>
      <c r="L12" s="35" t="e">
        <f>#REF!+#REF!</f>
        <v>#REF!</v>
      </c>
      <c r="M12" s="35" t="e">
        <f>#REF!+#REF!</f>
        <v>#REF!</v>
      </c>
      <c r="N12" s="35" t="e">
        <f>#REF!+#REF!</f>
        <v>#REF!</v>
      </c>
      <c r="O12" s="35" t="e">
        <f>#REF!+#REF!</f>
        <v>#REF!</v>
      </c>
      <c r="P12" s="35" t="e">
        <f>#REF!+#REF!</f>
        <v>#REF!</v>
      </c>
      <c r="Q12" s="34">
        <v>108975</v>
      </c>
      <c r="R12" s="35" t="e">
        <f>#REF!</f>
        <v>#REF!</v>
      </c>
      <c r="S12" s="39">
        <f t="shared" si="0"/>
        <v>-45425</v>
      </c>
      <c r="T12" s="40">
        <f t="shared" si="1"/>
        <v>70.57966321243524</v>
      </c>
    </row>
    <row r="13" spans="1:20" ht="63.75" customHeight="1">
      <c r="A13" s="30" t="s">
        <v>34</v>
      </c>
      <c r="B13" s="38"/>
      <c r="C13" s="32" t="s">
        <v>35</v>
      </c>
      <c r="D13" s="33"/>
      <c r="E13" s="33"/>
      <c r="F13" s="33"/>
      <c r="G13" s="33"/>
      <c r="H13" s="33"/>
      <c r="I13" s="34">
        <v>2000</v>
      </c>
      <c r="J13" s="35"/>
      <c r="K13" s="35"/>
      <c r="L13" s="35"/>
      <c r="M13" s="35"/>
      <c r="N13" s="35"/>
      <c r="O13" s="35"/>
      <c r="P13" s="35"/>
      <c r="Q13" s="34">
        <v>0</v>
      </c>
      <c r="R13" s="35"/>
      <c r="S13" s="39">
        <f t="shared" si="0"/>
        <v>-2000</v>
      </c>
      <c r="T13" s="40">
        <f t="shared" si="1"/>
        <v>0</v>
      </c>
    </row>
    <row r="14" spans="1:20" ht="48" customHeight="1">
      <c r="A14" s="30" t="s">
        <v>36</v>
      </c>
      <c r="B14" s="38"/>
      <c r="C14" s="32" t="s">
        <v>37</v>
      </c>
      <c r="D14" s="33"/>
      <c r="E14" s="33"/>
      <c r="F14" s="33"/>
      <c r="G14" s="33"/>
      <c r="H14" s="33"/>
      <c r="I14" s="34">
        <v>87990.39</v>
      </c>
      <c r="J14" s="35">
        <f>I13+I13+I13</f>
        <v>6000</v>
      </c>
      <c r="K14" s="35">
        <f>J13+J13+J13</f>
        <v>0</v>
      </c>
      <c r="L14" s="35">
        <f>K13+K13+K13</f>
        <v>0</v>
      </c>
      <c r="M14" s="35">
        <f>L13+L13+L13</f>
        <v>0</v>
      </c>
      <c r="N14" s="35">
        <f>M13+M13+M13</f>
        <v>0</v>
      </c>
      <c r="O14" s="35">
        <f>N13+N13+N13</f>
        <v>0</v>
      </c>
      <c r="P14" s="35">
        <f>O13+O13+O13</f>
        <v>0</v>
      </c>
      <c r="Q14" s="34">
        <v>55124.62</v>
      </c>
      <c r="R14" s="35">
        <f>Q13+Q13+Q13</f>
        <v>0</v>
      </c>
      <c r="S14" s="39">
        <f t="shared" si="0"/>
        <v>-32865.77</v>
      </c>
      <c r="T14" s="40">
        <f t="shared" si="1"/>
        <v>62.6484551324298</v>
      </c>
    </row>
    <row r="15" spans="1:20" ht="44.25" customHeight="1">
      <c r="A15" s="41" t="s">
        <v>38</v>
      </c>
      <c r="B15" s="38"/>
      <c r="C15" s="32" t="s">
        <v>39</v>
      </c>
      <c r="D15" s="33"/>
      <c r="E15" s="33"/>
      <c r="F15" s="33"/>
      <c r="G15" s="33"/>
      <c r="H15" s="33"/>
      <c r="I15" s="34">
        <v>0</v>
      </c>
      <c r="J15" s="35"/>
      <c r="K15" s="35"/>
      <c r="L15" s="35"/>
      <c r="M15" s="35"/>
      <c r="N15" s="35"/>
      <c r="O15" s="35"/>
      <c r="P15" s="35"/>
      <c r="Q15" s="34">
        <v>0</v>
      </c>
      <c r="R15" s="35"/>
      <c r="S15" s="39">
        <f t="shared" si="0"/>
        <v>0</v>
      </c>
      <c r="T15" s="40" t="e">
        <f t="shared" si="1"/>
        <v>#DIV/0!</v>
      </c>
    </row>
    <row r="16" spans="1:20" ht="36.75" customHeight="1">
      <c r="A16" s="30" t="s">
        <v>40</v>
      </c>
      <c r="B16" s="38"/>
      <c r="C16" s="32" t="s">
        <v>41</v>
      </c>
      <c r="D16" s="33"/>
      <c r="E16" s="33"/>
      <c r="F16" s="33"/>
      <c r="G16" s="33"/>
      <c r="H16" s="33"/>
      <c r="I16" s="34">
        <v>75000</v>
      </c>
      <c r="J16" s="35" t="e">
        <f>#REF!+#REF!+#REF!</f>
        <v>#REF!</v>
      </c>
      <c r="K16" s="35" t="e">
        <f>#REF!+#REF!+#REF!</f>
        <v>#REF!</v>
      </c>
      <c r="L16" s="35" t="e">
        <f>#REF!+#REF!+#REF!</f>
        <v>#REF!</v>
      </c>
      <c r="M16" s="35" t="e">
        <f>#REF!+#REF!+#REF!</f>
        <v>#REF!</v>
      </c>
      <c r="N16" s="35" t="e">
        <f>#REF!+#REF!+#REF!</f>
        <v>#REF!</v>
      </c>
      <c r="O16" s="35" t="e">
        <f>#REF!+#REF!+#REF!</f>
        <v>#REF!</v>
      </c>
      <c r="P16" s="35" t="e">
        <f>#REF!+#REF!+#REF!</f>
        <v>#REF!</v>
      </c>
      <c r="Q16" s="34">
        <v>75000</v>
      </c>
      <c r="R16" s="35" t="e">
        <f>#REF!+#REF!+#REF!</f>
        <v>#REF!</v>
      </c>
      <c r="S16" s="39">
        <f t="shared" si="0"/>
        <v>0</v>
      </c>
      <c r="T16" s="40">
        <f t="shared" si="1"/>
        <v>100</v>
      </c>
    </row>
    <row r="17" spans="1:20" ht="42.75" customHeight="1">
      <c r="A17" s="30" t="s">
        <v>42</v>
      </c>
      <c r="B17" s="38"/>
      <c r="C17" s="32" t="s">
        <v>43</v>
      </c>
      <c r="D17" s="33"/>
      <c r="E17" s="33"/>
      <c r="F17" s="33"/>
      <c r="G17" s="33"/>
      <c r="H17" s="33"/>
      <c r="I17" s="34">
        <v>114088.26</v>
      </c>
      <c r="J17" s="35">
        <f aca="true" t="shared" si="2" ref="J17:J18">I16+I16+I16</f>
        <v>225000</v>
      </c>
      <c r="K17" s="35" t="e">
        <f aca="true" t="shared" si="3" ref="K17:K18">J16+J16+J16</f>
        <v>#REF!</v>
      </c>
      <c r="L17" s="35" t="e">
        <f aca="true" t="shared" si="4" ref="L17:L18">K16+K16+K16</f>
        <v>#REF!</v>
      </c>
      <c r="M17" s="35" t="e">
        <f aca="true" t="shared" si="5" ref="M17:M18">L16+L16+L16</f>
        <v>#REF!</v>
      </c>
      <c r="N17" s="35" t="e">
        <f aca="true" t="shared" si="6" ref="N17:N18">M16+M16+M16</f>
        <v>#REF!</v>
      </c>
      <c r="O17" s="35" t="e">
        <f aca="true" t="shared" si="7" ref="O17:O18">N16+N16+N16</f>
        <v>#REF!</v>
      </c>
      <c r="P17" s="35" t="e">
        <f aca="true" t="shared" si="8" ref="P17:P18">O16+O16+O16</f>
        <v>#REF!</v>
      </c>
      <c r="Q17" s="34">
        <v>85566.18</v>
      </c>
      <c r="R17" s="35">
        <f aca="true" t="shared" si="9" ref="R17:R18">Q16+Q16+Q16</f>
        <v>225000</v>
      </c>
      <c r="S17" s="39">
        <f t="shared" si="0"/>
        <v>-28522.08</v>
      </c>
      <c r="T17" s="40">
        <f t="shared" si="1"/>
        <v>74.99998685228437</v>
      </c>
    </row>
    <row r="18" spans="1:20" ht="39.75" customHeight="1">
      <c r="A18" s="42" t="s">
        <v>44</v>
      </c>
      <c r="B18" s="38"/>
      <c r="C18" s="32" t="s">
        <v>39</v>
      </c>
      <c r="D18" s="33"/>
      <c r="E18" s="33"/>
      <c r="F18" s="33"/>
      <c r="G18" s="33"/>
      <c r="H18" s="33"/>
      <c r="I18" s="34">
        <v>578401.52</v>
      </c>
      <c r="J18" s="35">
        <f t="shared" si="2"/>
        <v>342264.77999999997</v>
      </c>
      <c r="K18" s="35">
        <f t="shared" si="3"/>
        <v>675000</v>
      </c>
      <c r="L18" s="35" t="e">
        <f t="shared" si="4"/>
        <v>#REF!</v>
      </c>
      <c r="M18" s="35" t="e">
        <f t="shared" si="5"/>
        <v>#REF!</v>
      </c>
      <c r="N18" s="35" t="e">
        <f t="shared" si="6"/>
        <v>#REF!</v>
      </c>
      <c r="O18" s="35" t="e">
        <f t="shared" si="7"/>
        <v>#REF!</v>
      </c>
      <c r="P18" s="35" t="e">
        <f t="shared" si="8"/>
        <v>#REF!</v>
      </c>
      <c r="Q18" s="34">
        <v>578401.52</v>
      </c>
      <c r="R18" s="35">
        <f t="shared" si="9"/>
        <v>256698.53999999998</v>
      </c>
      <c r="S18" s="39">
        <f t="shared" si="0"/>
        <v>0</v>
      </c>
      <c r="T18" s="40">
        <f t="shared" si="1"/>
        <v>100</v>
      </c>
    </row>
  </sheetData>
  <sheetProtection selectLockedCells="1" selectUnlockedCells="1"/>
  <mergeCells count="7">
    <mergeCell ref="C2:T2"/>
    <mergeCell ref="A4:T4"/>
    <mergeCell ref="A7:A8"/>
    <mergeCell ref="C7:C8"/>
    <mergeCell ref="I7:I8"/>
    <mergeCell ref="Q7:Q8"/>
    <mergeCell ref="S7:T7"/>
  </mergeCells>
  <printOptions/>
  <pageMargins left="0.5902777777777778" right="0.39375" top="0.5118055555555555" bottom="0.19652777777777777" header="0.5118055555555555" footer="0.5118055555555555"/>
  <pageSetup horizontalDpi="300" verticalDpi="300" orientation="portrait" paperSize="9" scale="7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9"/>
  <sheetViews>
    <sheetView zoomScale="87" zoomScaleNormal="87" workbookViewId="0" topLeftCell="A1">
      <pane ySplit="6" topLeftCell="A7" activePane="bottomLeft" state="frozen"/>
      <selection pane="topLeft" activeCell="A1" sqref="A1"/>
      <selection pane="bottomLeft" activeCell="B2" sqref="B2"/>
    </sheetView>
  </sheetViews>
  <sheetFormatPr defaultColWidth="9.140625" defaultRowHeight="12" outlineLevelRow="1"/>
  <cols>
    <col min="1" max="1" width="5.421875" style="43" customWidth="1"/>
    <col min="2" max="2" width="73.421875" style="4" customWidth="1"/>
    <col min="3" max="3" width="9.140625" style="2" hidden="1" customWidth="1"/>
    <col min="4" max="4" width="24.57421875" style="2" customWidth="1"/>
    <col min="5" max="9" width="9.140625" style="4" hidden="1" customWidth="1"/>
    <col min="10" max="10" width="16.8515625" style="4" customWidth="1"/>
    <col min="11" max="17" width="9.140625" style="4" hidden="1" customWidth="1"/>
    <col min="18" max="18" width="17.7109375" style="4" customWidth="1"/>
    <col min="19" max="19" width="9.140625" style="4" hidden="1" customWidth="1"/>
    <col min="20" max="20" width="19.421875" style="4" customWidth="1"/>
    <col min="21" max="21" width="14.00390625" style="0" customWidth="1"/>
  </cols>
  <sheetData>
    <row r="1" spans="1:21" ht="18" customHeight="1">
      <c r="A1" s="44"/>
      <c r="B1" s="45"/>
      <c r="D1" s="46" t="s">
        <v>45</v>
      </c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</row>
    <row r="2" spans="1:21" ht="30" customHeight="1">
      <c r="A2" s="44"/>
      <c r="D2" s="10" t="s">
        <v>1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ht="7.5" customHeight="1">
      <c r="A3" s="44"/>
      <c r="R3" s="12"/>
      <c r="S3" s="12"/>
      <c r="T3" s="12"/>
      <c r="U3" s="12"/>
    </row>
    <row r="4" spans="1:21" ht="12.75" customHeight="1">
      <c r="A4" s="44"/>
      <c r="B4" s="47" t="s">
        <v>46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</row>
    <row r="5" spans="1:21" s="4" customFormat="1" ht="14.25">
      <c r="A5" s="48"/>
      <c r="B5" s="47" t="s">
        <v>47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</row>
    <row r="6" spans="1:21" s="4" customFormat="1" ht="12.75">
      <c r="A6" s="49"/>
      <c r="C6" s="2"/>
      <c r="D6" s="2"/>
      <c r="T6" s="4" t="s">
        <v>48</v>
      </c>
      <c r="U6" s="50"/>
    </row>
    <row r="7" spans="1:21" s="20" customFormat="1" ht="15" customHeight="1">
      <c r="A7" s="51"/>
      <c r="B7" s="18" t="s">
        <v>5</v>
      </c>
      <c r="C7" s="16" t="s">
        <v>6</v>
      </c>
      <c r="D7" s="16" t="s">
        <v>7</v>
      </c>
      <c r="E7" s="18" t="s">
        <v>8</v>
      </c>
      <c r="F7" s="18" t="s">
        <v>9</v>
      </c>
      <c r="G7" s="18" t="s">
        <v>10</v>
      </c>
      <c r="H7" s="18" t="s">
        <v>11</v>
      </c>
      <c r="I7" s="18" t="s">
        <v>12</v>
      </c>
      <c r="J7" s="18" t="s">
        <v>13</v>
      </c>
      <c r="K7" s="18" t="s">
        <v>14</v>
      </c>
      <c r="L7" s="18" t="s">
        <v>15</v>
      </c>
      <c r="M7" s="18" t="s">
        <v>16</v>
      </c>
      <c r="N7" s="18" t="s">
        <v>17</v>
      </c>
      <c r="O7" s="18" t="s">
        <v>18</v>
      </c>
      <c r="P7" s="18" t="s">
        <v>19</v>
      </c>
      <c r="Q7" s="18" t="s">
        <v>20</v>
      </c>
      <c r="R7" s="18" t="s">
        <v>21</v>
      </c>
      <c r="S7" s="52" t="s">
        <v>22</v>
      </c>
      <c r="T7" s="18" t="s">
        <v>23</v>
      </c>
      <c r="U7" s="18"/>
    </row>
    <row r="8" spans="1:21" s="20" customFormat="1" ht="13.5" customHeight="1">
      <c r="A8" s="51"/>
      <c r="B8" s="18"/>
      <c r="C8" s="16"/>
      <c r="D8" s="16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52"/>
      <c r="T8" s="18" t="s">
        <v>24</v>
      </c>
      <c r="U8" s="18" t="s">
        <v>25</v>
      </c>
    </row>
    <row r="9" spans="1:21" s="29" customFormat="1" ht="16.5" customHeight="1">
      <c r="A9" s="53"/>
      <c r="B9" s="54" t="s">
        <v>49</v>
      </c>
      <c r="C9" s="55">
        <v>10</v>
      </c>
      <c r="D9" s="56"/>
      <c r="E9" s="57">
        <v>388676652.25</v>
      </c>
      <c r="F9" s="57">
        <v>388676652.25</v>
      </c>
      <c r="G9" s="57"/>
      <c r="H9" s="57"/>
      <c r="I9" s="57"/>
      <c r="J9" s="58">
        <f>J10+J43</f>
        <v>5490285.5</v>
      </c>
      <c r="K9" s="58" t="e">
        <f>K10+K43</f>
        <v>#REF!</v>
      </c>
      <c r="L9" s="58" t="e">
        <f>L10+L43</f>
        <v>#REF!</v>
      </c>
      <c r="M9" s="58" t="e">
        <f>M10+M43</f>
        <v>#REF!</v>
      </c>
      <c r="N9" s="58" t="e">
        <f>N10+N43</f>
        <v>#REF!</v>
      </c>
      <c r="O9" s="58" t="e">
        <f>O10+O43</f>
        <v>#REF!</v>
      </c>
      <c r="P9" s="58" t="e">
        <f>P10+P43</f>
        <v>#REF!</v>
      </c>
      <c r="Q9" s="58" t="e">
        <f>Q10+Q43</f>
        <v>#REF!</v>
      </c>
      <c r="R9" s="58">
        <f>R10+R43</f>
        <v>4354152.800000001</v>
      </c>
      <c r="S9" s="58" t="e">
        <f>S10+S43</f>
        <v>#REF!</v>
      </c>
      <c r="T9" s="58">
        <f>R9-J9</f>
        <v>-1136132.6999999993</v>
      </c>
      <c r="U9" s="59">
        <f aca="true" t="shared" si="0" ref="U9:U19">R9/J9*100</f>
        <v>79.30649143837786</v>
      </c>
    </row>
    <row r="10" spans="1:21" s="29" customFormat="1" ht="14.25" customHeight="1">
      <c r="A10" s="53"/>
      <c r="B10" s="60" t="s">
        <v>50</v>
      </c>
      <c r="C10" s="61">
        <v>10</v>
      </c>
      <c r="D10" s="62" t="s">
        <v>51</v>
      </c>
      <c r="E10" s="63">
        <v>114122846.29</v>
      </c>
      <c r="F10" s="63">
        <v>114122846.29</v>
      </c>
      <c r="G10" s="63"/>
      <c r="H10" s="63"/>
      <c r="I10" s="63"/>
      <c r="J10" s="64">
        <f>J11+J23+J14+J20+J35+J31+J40</f>
        <v>2071965.44</v>
      </c>
      <c r="K10" s="64" t="e">
        <f>K11+K23+#REF!+#REF!+K35+K31+#REF!+#REF!+K14</f>
        <v>#REF!</v>
      </c>
      <c r="L10" s="64" t="e">
        <f>L11+L23+#REF!+#REF!+L35+L31+#REF!+#REF!+L14</f>
        <v>#REF!</v>
      </c>
      <c r="M10" s="64" t="e">
        <f>M11+M23+#REF!+#REF!+M35+M31+#REF!+#REF!+M14</f>
        <v>#REF!</v>
      </c>
      <c r="N10" s="64" t="e">
        <f>N11+N23+#REF!+#REF!+N35+N31+#REF!+#REF!+N14</f>
        <v>#REF!</v>
      </c>
      <c r="O10" s="64" t="e">
        <f>O11+O23+#REF!+#REF!+O35+O31+#REF!+#REF!+O14</f>
        <v>#REF!</v>
      </c>
      <c r="P10" s="64" t="e">
        <f>P11+P23+#REF!+#REF!+P35+P31+#REF!+#REF!+P14</f>
        <v>#REF!</v>
      </c>
      <c r="Q10" s="64" t="e">
        <f>Q11+Q23+#REF!+#REF!+Q35+Q31+#REF!+#REF!+Q14</f>
        <v>#REF!</v>
      </c>
      <c r="R10" s="64">
        <f>R11+R23+R14+R20+R35+R31+R40</f>
        <v>1645835.5100000002</v>
      </c>
      <c r="S10" s="64"/>
      <c r="T10" s="64">
        <f>T11+T23+T14+T20+T35+T31+T40</f>
        <v>-426129.9299999997</v>
      </c>
      <c r="U10" s="64">
        <f t="shared" si="0"/>
        <v>79.43354064824557</v>
      </c>
    </row>
    <row r="11" spans="1:21" s="29" customFormat="1" ht="15.75" customHeight="1">
      <c r="A11" s="53"/>
      <c r="B11" s="22" t="s">
        <v>52</v>
      </c>
      <c r="C11" s="65">
        <v>10</v>
      </c>
      <c r="D11" s="66" t="s">
        <v>53</v>
      </c>
      <c r="E11" s="25">
        <v>65046846.29</v>
      </c>
      <c r="F11" s="25">
        <v>65046846.29</v>
      </c>
      <c r="G11" s="25"/>
      <c r="H11" s="25"/>
      <c r="I11" s="25"/>
      <c r="J11" s="27">
        <f aca="true" t="shared" si="1" ref="J11:J12">J12</f>
        <v>110000</v>
      </c>
      <c r="K11" s="27" t="e">
        <f>K12</f>
        <v>#REF!</v>
      </c>
      <c r="L11" s="27" t="e">
        <f>L12</f>
        <v>#REF!</v>
      </c>
      <c r="M11" s="27" t="e">
        <f>M12</f>
        <v>#REF!</v>
      </c>
      <c r="N11" s="27" t="e">
        <f>N12</f>
        <v>#REF!</v>
      </c>
      <c r="O11" s="27" t="e">
        <f>O12</f>
        <v>#REF!</v>
      </c>
      <c r="P11" s="27" t="e">
        <f>P12</f>
        <v>#REF!</v>
      </c>
      <c r="Q11" s="27" t="e">
        <f>Q12</f>
        <v>#REF!</v>
      </c>
      <c r="R11" s="27">
        <f aca="true" t="shared" si="2" ref="R11:R12">R12</f>
        <v>86814.91</v>
      </c>
      <c r="S11" s="67"/>
      <c r="T11" s="27">
        <f aca="true" t="shared" si="3" ref="T11:T14">R11-J11</f>
        <v>-23185.089999999997</v>
      </c>
      <c r="U11" s="28">
        <f t="shared" si="0"/>
        <v>78.92264545454546</v>
      </c>
    </row>
    <row r="12" spans="2:21" ht="14.25" customHeight="1">
      <c r="B12" s="68" t="s">
        <v>54</v>
      </c>
      <c r="C12" s="69">
        <v>10</v>
      </c>
      <c r="D12" s="32" t="s">
        <v>55</v>
      </c>
      <c r="E12" s="70">
        <v>65046846.29</v>
      </c>
      <c r="F12" s="70">
        <v>65046846.29</v>
      </c>
      <c r="G12" s="70"/>
      <c r="H12" s="70"/>
      <c r="I12" s="70"/>
      <c r="J12" s="39">
        <f t="shared" si="1"/>
        <v>110000</v>
      </c>
      <c r="K12" s="39" t="e">
        <f>#REF!+#REF!</f>
        <v>#REF!</v>
      </c>
      <c r="L12" s="39" t="e">
        <f>#REF!+#REF!</f>
        <v>#REF!</v>
      </c>
      <c r="M12" s="39" t="e">
        <f>#REF!+#REF!</f>
        <v>#REF!</v>
      </c>
      <c r="N12" s="39" t="e">
        <f>#REF!+#REF!</f>
        <v>#REF!</v>
      </c>
      <c r="O12" s="39" t="e">
        <f>#REF!+#REF!</f>
        <v>#REF!</v>
      </c>
      <c r="P12" s="39" t="e">
        <f>#REF!+#REF!</f>
        <v>#REF!</v>
      </c>
      <c r="Q12" s="39" t="e">
        <f>#REF!+#REF!</f>
        <v>#REF!</v>
      </c>
      <c r="R12" s="39">
        <f t="shared" si="2"/>
        <v>86814.91</v>
      </c>
      <c r="S12" s="71"/>
      <c r="T12" s="39">
        <f t="shared" si="3"/>
        <v>-23185.089999999997</v>
      </c>
      <c r="U12" s="40">
        <f t="shared" si="0"/>
        <v>78.92264545454546</v>
      </c>
    </row>
    <row r="13" spans="2:21" ht="14.25" customHeight="1">
      <c r="B13" s="68"/>
      <c r="C13" s="69">
        <v>10</v>
      </c>
      <c r="D13" s="32" t="s">
        <v>56</v>
      </c>
      <c r="E13" s="70">
        <v>64446846.29</v>
      </c>
      <c r="F13" s="70">
        <v>64446846.29</v>
      </c>
      <c r="G13" s="70"/>
      <c r="H13" s="70"/>
      <c r="I13" s="70"/>
      <c r="J13" s="39">
        <v>110000</v>
      </c>
      <c r="K13" s="39"/>
      <c r="L13" s="39"/>
      <c r="M13" s="39"/>
      <c r="N13" s="39"/>
      <c r="O13" s="39"/>
      <c r="P13" s="39"/>
      <c r="Q13" s="39"/>
      <c r="R13" s="39">
        <v>86814.91</v>
      </c>
      <c r="S13" s="71">
        <v>15980283.93</v>
      </c>
      <c r="T13" s="39">
        <f t="shared" si="3"/>
        <v>-23185.089999999997</v>
      </c>
      <c r="U13" s="40">
        <f t="shared" si="0"/>
        <v>78.92264545454546</v>
      </c>
    </row>
    <row r="14" spans="2:21" ht="20.25" customHeight="1">
      <c r="B14" s="22" t="s">
        <v>57</v>
      </c>
      <c r="C14" s="72"/>
      <c r="D14" s="66" t="s">
        <v>58</v>
      </c>
      <c r="E14" s="25">
        <v>65046846.29</v>
      </c>
      <c r="F14" s="25">
        <v>65046846.29</v>
      </c>
      <c r="G14" s="25"/>
      <c r="H14" s="25"/>
      <c r="I14" s="25"/>
      <c r="J14" s="27">
        <f>J15</f>
        <v>1651965.44</v>
      </c>
      <c r="K14" s="27" t="e">
        <f>K15</f>
        <v>#REF!</v>
      </c>
      <c r="L14" s="27" t="e">
        <f>L15</f>
        <v>#REF!</v>
      </c>
      <c r="M14" s="27" t="e">
        <f>M15</f>
        <v>#REF!</v>
      </c>
      <c r="N14" s="27" t="e">
        <f>N15</f>
        <v>#REF!</v>
      </c>
      <c r="O14" s="27" t="e">
        <f>O15</f>
        <v>#REF!</v>
      </c>
      <c r="P14" s="27" t="e">
        <f>P15</f>
        <v>#REF!</v>
      </c>
      <c r="Q14" s="27" t="e">
        <f>Q15</f>
        <v>#REF!</v>
      </c>
      <c r="R14" s="27">
        <f>R15</f>
        <v>1421057.2000000002</v>
      </c>
      <c r="S14" s="67"/>
      <c r="T14" s="27">
        <f t="shared" si="3"/>
        <v>-230908.23999999976</v>
      </c>
      <c r="U14" s="28">
        <f t="shared" si="0"/>
        <v>86.02221121526613</v>
      </c>
    </row>
    <row r="15" spans="2:21" ht="14.25" customHeight="1">
      <c r="B15" s="68" t="s">
        <v>59</v>
      </c>
      <c r="C15" s="69"/>
      <c r="D15" s="32" t="s">
        <v>60</v>
      </c>
      <c r="E15" s="70">
        <v>65046846.29</v>
      </c>
      <c r="F15" s="70">
        <v>65046846.29</v>
      </c>
      <c r="G15" s="70"/>
      <c r="H15" s="70"/>
      <c r="I15" s="70"/>
      <c r="J15" s="39">
        <f>J16+J17+J18+J19</f>
        <v>1651965.44</v>
      </c>
      <c r="K15" s="39" t="e">
        <f>#REF!+#REF!</f>
        <v>#REF!</v>
      </c>
      <c r="L15" s="39" t="e">
        <f>#REF!+#REF!</f>
        <v>#REF!</v>
      </c>
      <c r="M15" s="39" t="e">
        <f>#REF!+#REF!</f>
        <v>#REF!</v>
      </c>
      <c r="N15" s="39" t="e">
        <f>#REF!+#REF!</f>
        <v>#REF!</v>
      </c>
      <c r="O15" s="39" t="e">
        <f>#REF!+#REF!</f>
        <v>#REF!</v>
      </c>
      <c r="P15" s="39" t="e">
        <f>#REF!+#REF!</f>
        <v>#REF!</v>
      </c>
      <c r="Q15" s="39" t="e">
        <f>#REF!+#REF!</f>
        <v>#REF!</v>
      </c>
      <c r="R15" s="39">
        <f>R16+R17+R18+R19</f>
        <v>1421057.2000000002</v>
      </c>
      <c r="S15" s="71"/>
      <c r="T15" s="39">
        <f>T16+T17+T18+T19</f>
        <v>-230908.24</v>
      </c>
      <c r="U15" s="40">
        <f t="shared" si="0"/>
        <v>86.02221121526613</v>
      </c>
    </row>
    <row r="16" spans="2:21" ht="14.25" customHeight="1">
      <c r="B16" s="68"/>
      <c r="C16" s="69"/>
      <c r="D16" s="32" t="s">
        <v>61</v>
      </c>
      <c r="E16" s="70"/>
      <c r="F16" s="70"/>
      <c r="G16" s="70"/>
      <c r="H16" s="70"/>
      <c r="I16" s="70"/>
      <c r="J16" s="39">
        <v>746900</v>
      </c>
      <c r="K16" s="39"/>
      <c r="L16" s="39"/>
      <c r="M16" s="39"/>
      <c r="N16" s="39"/>
      <c r="O16" s="39"/>
      <c r="P16" s="39"/>
      <c r="Q16" s="39"/>
      <c r="R16" s="39">
        <v>694827.22</v>
      </c>
      <c r="S16" s="71"/>
      <c r="T16" s="39">
        <f aca="true" t="shared" si="4" ref="T16:T19">R16-J16</f>
        <v>-52072.78000000003</v>
      </c>
      <c r="U16" s="40">
        <f t="shared" si="0"/>
        <v>93.02814566876421</v>
      </c>
    </row>
    <row r="17" spans="2:21" ht="14.25" customHeight="1">
      <c r="B17" s="68"/>
      <c r="C17" s="69"/>
      <c r="D17" s="32" t="s">
        <v>62</v>
      </c>
      <c r="E17" s="70"/>
      <c r="F17" s="70"/>
      <c r="G17" s="70"/>
      <c r="H17" s="70"/>
      <c r="I17" s="70"/>
      <c r="J17" s="39">
        <v>4130</v>
      </c>
      <c r="K17" s="39"/>
      <c r="L17" s="39"/>
      <c r="M17" s="39"/>
      <c r="N17" s="39"/>
      <c r="O17" s="39"/>
      <c r="P17" s="39"/>
      <c r="Q17" s="39"/>
      <c r="R17" s="39">
        <v>3930.74</v>
      </c>
      <c r="S17" s="71"/>
      <c r="T17" s="39">
        <f t="shared" si="4"/>
        <v>-199.26000000000022</v>
      </c>
      <c r="U17" s="40">
        <f t="shared" si="0"/>
        <v>95.17530266343826</v>
      </c>
    </row>
    <row r="18" spans="2:21" ht="14.25" customHeight="1">
      <c r="B18" s="68"/>
      <c r="C18" s="69"/>
      <c r="D18" s="32" t="s">
        <v>63</v>
      </c>
      <c r="E18" s="70"/>
      <c r="F18" s="70"/>
      <c r="G18" s="70"/>
      <c r="H18" s="70"/>
      <c r="I18" s="70"/>
      <c r="J18" s="39">
        <v>994580</v>
      </c>
      <c r="K18" s="39"/>
      <c r="L18" s="39"/>
      <c r="M18" s="39"/>
      <c r="N18" s="39"/>
      <c r="O18" s="39"/>
      <c r="P18" s="39"/>
      <c r="Q18" s="39"/>
      <c r="R18" s="39">
        <v>799863.16</v>
      </c>
      <c r="S18" s="71"/>
      <c r="T18" s="39">
        <f t="shared" si="4"/>
        <v>-194716.83999999997</v>
      </c>
      <c r="U18" s="40">
        <f t="shared" si="0"/>
        <v>80.42220434756379</v>
      </c>
    </row>
    <row r="19" spans="2:21" ht="14.25" customHeight="1" outlineLevel="1">
      <c r="B19" s="68"/>
      <c r="C19" s="69"/>
      <c r="D19" s="32" t="s">
        <v>64</v>
      </c>
      <c r="E19" s="70">
        <v>64446846.29</v>
      </c>
      <c r="F19" s="70">
        <v>64446846.29</v>
      </c>
      <c r="G19" s="70"/>
      <c r="H19" s="70"/>
      <c r="I19" s="70"/>
      <c r="J19" s="39">
        <v>-93644.56</v>
      </c>
      <c r="K19" s="39"/>
      <c r="L19" s="39"/>
      <c r="M19" s="39"/>
      <c r="N19" s="39"/>
      <c r="O19" s="39"/>
      <c r="P19" s="39"/>
      <c r="Q19" s="39"/>
      <c r="R19" s="39">
        <v>-77563.92</v>
      </c>
      <c r="S19" s="71">
        <v>15980283.93</v>
      </c>
      <c r="T19" s="39">
        <f t="shared" si="4"/>
        <v>16080.64</v>
      </c>
      <c r="U19" s="40">
        <f t="shared" si="0"/>
        <v>82.8280041040291</v>
      </c>
    </row>
    <row r="20" spans="2:21" ht="14.25" customHeight="1" outlineLevel="1">
      <c r="B20" s="22" t="s">
        <v>65</v>
      </c>
      <c r="C20" s="72"/>
      <c r="D20" s="66" t="s">
        <v>66</v>
      </c>
      <c r="E20" s="73"/>
      <c r="F20" s="73"/>
      <c r="G20" s="73"/>
      <c r="H20" s="73"/>
      <c r="I20" s="73"/>
      <c r="J20" s="27">
        <f aca="true" t="shared" si="5" ref="J20:J21">J21</f>
        <v>0</v>
      </c>
      <c r="K20" s="27"/>
      <c r="L20" s="27"/>
      <c r="M20" s="27"/>
      <c r="N20" s="27"/>
      <c r="O20" s="27"/>
      <c r="P20" s="27"/>
      <c r="Q20" s="27"/>
      <c r="R20" s="27">
        <f aca="true" t="shared" si="6" ref="R20:R21">R21</f>
        <v>511.2</v>
      </c>
      <c r="S20" s="67"/>
      <c r="T20" s="27">
        <f>T21</f>
        <v>511.2</v>
      </c>
      <c r="U20" s="28" t="e">
        <f>U21</f>
        <v>#DIV/0!</v>
      </c>
    </row>
    <row r="21" spans="2:21" ht="14.25" customHeight="1" outlineLevel="1">
      <c r="B21" s="68" t="s">
        <v>67</v>
      </c>
      <c r="C21" s="69"/>
      <c r="D21" s="32" t="s">
        <v>68</v>
      </c>
      <c r="E21" s="70"/>
      <c r="F21" s="70"/>
      <c r="G21" s="70"/>
      <c r="H21" s="70"/>
      <c r="I21" s="70"/>
      <c r="J21" s="39">
        <f t="shared" si="5"/>
        <v>0</v>
      </c>
      <c r="K21" s="39"/>
      <c r="L21" s="39"/>
      <c r="M21" s="39"/>
      <c r="N21" s="39"/>
      <c r="O21" s="39"/>
      <c r="P21" s="39"/>
      <c r="Q21" s="39"/>
      <c r="R21" s="39">
        <f t="shared" si="6"/>
        <v>511.2</v>
      </c>
      <c r="S21" s="71"/>
      <c r="T21" s="39">
        <f aca="true" t="shared" si="7" ref="T21:T22">R21-J21</f>
        <v>511.2</v>
      </c>
      <c r="U21" s="40" t="e">
        <f aca="true" t="shared" si="8" ref="U21:U23">R21/J21*100</f>
        <v>#DIV/0!</v>
      </c>
    </row>
    <row r="22" spans="2:21" ht="14.25" customHeight="1" outlineLevel="1">
      <c r="B22" s="68"/>
      <c r="C22" s="69"/>
      <c r="D22" s="32" t="s">
        <v>69</v>
      </c>
      <c r="E22" s="70"/>
      <c r="F22" s="70"/>
      <c r="G22" s="70"/>
      <c r="H22" s="70"/>
      <c r="I22" s="70"/>
      <c r="J22" s="39">
        <v>0</v>
      </c>
      <c r="K22" s="39"/>
      <c r="L22" s="39"/>
      <c r="M22" s="39"/>
      <c r="N22" s="39"/>
      <c r="O22" s="39"/>
      <c r="P22" s="39"/>
      <c r="Q22" s="39"/>
      <c r="R22" s="39">
        <v>511.2</v>
      </c>
      <c r="S22" s="71"/>
      <c r="T22" s="39">
        <f t="shared" si="7"/>
        <v>511.2</v>
      </c>
      <c r="U22" s="40" t="e">
        <f t="shared" si="8"/>
        <v>#DIV/0!</v>
      </c>
    </row>
    <row r="23" spans="2:21" ht="14.25" customHeight="1">
      <c r="B23" s="22" t="s">
        <v>70</v>
      </c>
      <c r="C23" s="65">
        <v>10</v>
      </c>
      <c r="D23" s="66" t="s">
        <v>71</v>
      </c>
      <c r="E23" s="25">
        <v>6281000</v>
      </c>
      <c r="F23" s="25">
        <v>6281000</v>
      </c>
      <c r="G23" s="25"/>
      <c r="H23" s="25"/>
      <c r="I23" s="25"/>
      <c r="J23" s="27">
        <f>J24+J26</f>
        <v>190000</v>
      </c>
      <c r="K23" s="27">
        <f>K24+K26</f>
        <v>0</v>
      </c>
      <c r="L23" s="27">
        <f>L24+L26</f>
        <v>0</v>
      </c>
      <c r="M23" s="27">
        <f>M24+M26</f>
        <v>0</v>
      </c>
      <c r="N23" s="27">
        <f>N24+N26</f>
        <v>0</v>
      </c>
      <c r="O23" s="27">
        <f>O24+O26</f>
        <v>0</v>
      </c>
      <c r="P23" s="27">
        <f>P24+P26</f>
        <v>0</v>
      </c>
      <c r="Q23" s="27">
        <f>Q24+Q26</f>
        <v>0</v>
      </c>
      <c r="R23" s="27">
        <f>R24+R26</f>
        <v>59652.4</v>
      </c>
      <c r="S23" s="27">
        <f>S24+S26</f>
        <v>4941420.96</v>
      </c>
      <c r="T23" s="27">
        <f>T24+T26</f>
        <v>-130347.6</v>
      </c>
      <c r="U23" s="28">
        <f t="shared" si="8"/>
        <v>31.396</v>
      </c>
    </row>
    <row r="24" spans="2:21" ht="14.25" customHeight="1">
      <c r="B24" s="68" t="s">
        <v>72</v>
      </c>
      <c r="C24" s="69">
        <v>10</v>
      </c>
      <c r="D24" s="32" t="s">
        <v>73</v>
      </c>
      <c r="E24" s="70">
        <v>369000</v>
      </c>
      <c r="F24" s="70">
        <v>369000</v>
      </c>
      <c r="G24" s="70"/>
      <c r="H24" s="70"/>
      <c r="I24" s="70"/>
      <c r="J24" s="39">
        <f>J25</f>
        <v>30000</v>
      </c>
      <c r="K24" s="39"/>
      <c r="L24" s="39"/>
      <c r="M24" s="39"/>
      <c r="N24" s="39"/>
      <c r="O24" s="39"/>
      <c r="P24" s="39"/>
      <c r="Q24" s="39"/>
      <c r="R24" s="39">
        <f>R25</f>
        <v>9625.25</v>
      </c>
      <c r="S24" s="71">
        <f>S25</f>
        <v>221026.77</v>
      </c>
      <c r="T24" s="39">
        <f>T25</f>
        <v>-20374.75</v>
      </c>
      <c r="U24" s="40">
        <f>U25</f>
        <v>32.08416666666667</v>
      </c>
    </row>
    <row r="25" spans="2:21" ht="14.25" customHeight="1">
      <c r="B25" s="68"/>
      <c r="C25" s="69">
        <v>10</v>
      </c>
      <c r="D25" s="32" t="s">
        <v>74</v>
      </c>
      <c r="E25" s="70">
        <v>369000</v>
      </c>
      <c r="F25" s="70">
        <v>369000</v>
      </c>
      <c r="G25" s="70"/>
      <c r="H25" s="70"/>
      <c r="I25" s="70"/>
      <c r="J25" s="39">
        <v>30000</v>
      </c>
      <c r="K25" s="39"/>
      <c r="L25" s="39"/>
      <c r="M25" s="39"/>
      <c r="N25" s="39"/>
      <c r="O25" s="39"/>
      <c r="P25" s="39"/>
      <c r="Q25" s="39"/>
      <c r="R25" s="39">
        <v>9625.25</v>
      </c>
      <c r="S25" s="71">
        <v>221026.77</v>
      </c>
      <c r="T25" s="39">
        <f aca="true" t="shared" si="9" ref="T25:T26">R25-J25</f>
        <v>-20374.75</v>
      </c>
      <c r="U25" s="40">
        <f aca="true" t="shared" si="10" ref="U25:U26">R25/J25*100</f>
        <v>32.08416666666667</v>
      </c>
    </row>
    <row r="26" spans="1:21" s="29" customFormat="1" ht="14.25" customHeight="1">
      <c r="A26" s="53"/>
      <c r="B26" s="30" t="s">
        <v>75</v>
      </c>
      <c r="C26" s="74">
        <v>10</v>
      </c>
      <c r="D26" s="75" t="s">
        <v>76</v>
      </c>
      <c r="E26" s="33">
        <v>5912000</v>
      </c>
      <c r="F26" s="33">
        <v>5912000</v>
      </c>
      <c r="G26" s="33"/>
      <c r="H26" s="33"/>
      <c r="I26" s="33"/>
      <c r="J26" s="35">
        <f>J27+J29</f>
        <v>160000</v>
      </c>
      <c r="K26" s="35"/>
      <c r="L26" s="35"/>
      <c r="M26" s="35"/>
      <c r="N26" s="35"/>
      <c r="O26" s="35"/>
      <c r="P26" s="35"/>
      <c r="Q26" s="35"/>
      <c r="R26" s="35">
        <f>R27+R29</f>
        <v>50027.15</v>
      </c>
      <c r="S26" s="36">
        <v>4720394.19</v>
      </c>
      <c r="T26" s="35">
        <f t="shared" si="9"/>
        <v>-109972.85</v>
      </c>
      <c r="U26" s="37">
        <f t="shared" si="10"/>
        <v>31.26696875</v>
      </c>
    </row>
    <row r="27" spans="2:21" ht="14.25" customHeight="1">
      <c r="B27" s="68" t="s">
        <v>77</v>
      </c>
      <c r="C27" s="69">
        <v>10</v>
      </c>
      <c r="D27" s="32" t="s">
        <v>78</v>
      </c>
      <c r="E27" s="70">
        <v>5353000</v>
      </c>
      <c r="F27" s="70">
        <v>5353000</v>
      </c>
      <c r="G27" s="70"/>
      <c r="H27" s="70"/>
      <c r="I27" s="70"/>
      <c r="J27" s="39">
        <f>J28</f>
        <v>50000</v>
      </c>
      <c r="K27" s="39"/>
      <c r="L27" s="39"/>
      <c r="M27" s="39"/>
      <c r="N27" s="39"/>
      <c r="O27" s="39"/>
      <c r="P27" s="39"/>
      <c r="Q27" s="39"/>
      <c r="R27" s="39">
        <f>R28</f>
        <v>20485</v>
      </c>
      <c r="S27" s="39">
        <f>S28</f>
        <v>1818655.39</v>
      </c>
      <c r="T27" s="39">
        <f>T28</f>
        <v>-29515</v>
      </c>
      <c r="U27" s="71">
        <f>U28</f>
        <v>40.97</v>
      </c>
    </row>
    <row r="28" spans="2:21" ht="14.25" customHeight="1">
      <c r="B28" s="68"/>
      <c r="C28" s="69">
        <v>10</v>
      </c>
      <c r="D28" s="32" t="s">
        <v>79</v>
      </c>
      <c r="E28" s="70">
        <v>5353000</v>
      </c>
      <c r="F28" s="70">
        <v>5353000</v>
      </c>
      <c r="G28" s="70"/>
      <c r="H28" s="70"/>
      <c r="I28" s="70"/>
      <c r="J28" s="39">
        <v>50000</v>
      </c>
      <c r="K28" s="39">
        <v>5353000</v>
      </c>
      <c r="L28" s="39"/>
      <c r="M28" s="39">
        <v>1818655.39</v>
      </c>
      <c r="N28" s="39">
        <v>1818655.39</v>
      </c>
      <c r="O28" s="39"/>
      <c r="P28" s="39"/>
      <c r="Q28" s="39"/>
      <c r="R28" s="39">
        <v>20485</v>
      </c>
      <c r="S28" s="71">
        <v>1818655.39</v>
      </c>
      <c r="T28" s="39">
        <f>R28-J28</f>
        <v>-29515</v>
      </c>
      <c r="U28" s="71">
        <f>R28/J28*100</f>
        <v>40.97</v>
      </c>
    </row>
    <row r="29" spans="2:21" ht="14.25" customHeight="1">
      <c r="B29" s="68" t="s">
        <v>80</v>
      </c>
      <c r="C29" s="69">
        <v>10</v>
      </c>
      <c r="D29" s="32" t="s">
        <v>81</v>
      </c>
      <c r="E29" s="70">
        <v>559000</v>
      </c>
      <c r="F29" s="70">
        <v>559000</v>
      </c>
      <c r="G29" s="70"/>
      <c r="H29" s="70"/>
      <c r="I29" s="70"/>
      <c r="J29" s="39">
        <f>J30</f>
        <v>110000</v>
      </c>
      <c r="K29" s="39"/>
      <c r="L29" s="39"/>
      <c r="M29" s="39"/>
      <c r="N29" s="39"/>
      <c r="O29" s="39"/>
      <c r="P29" s="39"/>
      <c r="Q29" s="39"/>
      <c r="R29" s="39">
        <f>R30</f>
        <v>29542.15</v>
      </c>
      <c r="S29" s="39">
        <f>S30</f>
        <v>2901738.8</v>
      </c>
      <c r="T29" s="39">
        <f>T30</f>
        <v>-80457.85</v>
      </c>
      <c r="U29" s="40">
        <f>U30</f>
        <v>26.8565</v>
      </c>
    </row>
    <row r="30" spans="2:21" ht="14.25" customHeight="1">
      <c r="B30" s="68"/>
      <c r="C30" s="69">
        <v>10</v>
      </c>
      <c r="D30" s="32" t="s">
        <v>82</v>
      </c>
      <c r="E30" s="70">
        <v>559000</v>
      </c>
      <c r="F30" s="70">
        <v>559000</v>
      </c>
      <c r="G30" s="70"/>
      <c r="H30" s="70"/>
      <c r="I30" s="70"/>
      <c r="J30" s="39">
        <v>110000</v>
      </c>
      <c r="K30" s="39"/>
      <c r="L30" s="39"/>
      <c r="M30" s="39"/>
      <c r="N30" s="39"/>
      <c r="O30" s="39"/>
      <c r="P30" s="39"/>
      <c r="Q30" s="39"/>
      <c r="R30" s="39">
        <v>29542.15</v>
      </c>
      <c r="S30" s="71">
        <v>2901738.8</v>
      </c>
      <c r="T30" s="39">
        <f>R30-J30</f>
        <v>-80457.85</v>
      </c>
      <c r="U30" s="40">
        <f aca="true" t="shared" si="11" ref="U30:U32">R30/J30*100</f>
        <v>26.8565</v>
      </c>
    </row>
    <row r="31" spans="2:21" ht="18.75" customHeight="1">
      <c r="B31" s="22" t="s">
        <v>83</v>
      </c>
      <c r="C31" s="65">
        <v>10</v>
      </c>
      <c r="D31" s="66" t="s">
        <v>84</v>
      </c>
      <c r="E31" s="25">
        <v>21424000</v>
      </c>
      <c r="F31" s="25">
        <v>21424000</v>
      </c>
      <c r="G31" s="25"/>
      <c r="H31" s="25"/>
      <c r="I31" s="25"/>
      <c r="J31" s="27">
        <f aca="true" t="shared" si="12" ref="J31:J33">J32</f>
        <v>0</v>
      </c>
      <c r="K31" s="27" t="e">
        <f>K32</f>
        <v>#REF!</v>
      </c>
      <c r="L31" s="27" t="e">
        <f>L32</f>
        <v>#REF!</v>
      </c>
      <c r="M31" s="27" t="e">
        <f>M32</f>
        <v>#REF!</v>
      </c>
      <c r="N31" s="27" t="e">
        <f>N32</f>
        <v>#REF!</v>
      </c>
      <c r="O31" s="27" t="e">
        <f>O32</f>
        <v>#REF!</v>
      </c>
      <c r="P31" s="27" t="e">
        <f>P32</f>
        <v>#REF!</v>
      </c>
      <c r="Q31" s="27" t="e">
        <f>Q32</f>
        <v>#REF!</v>
      </c>
      <c r="R31" s="27">
        <f aca="true" t="shared" si="13" ref="R31:R33">R32</f>
        <v>0</v>
      </c>
      <c r="S31" s="27">
        <f>S32</f>
        <v>7669234.42</v>
      </c>
      <c r="T31" s="27">
        <f>T32</f>
        <v>0</v>
      </c>
      <c r="U31" s="28" t="e">
        <f t="shared" si="11"/>
        <v>#DIV/0!</v>
      </c>
    </row>
    <row r="32" spans="2:21" ht="18.75" customHeight="1">
      <c r="B32" s="68" t="s">
        <v>85</v>
      </c>
      <c r="C32" s="69">
        <v>10</v>
      </c>
      <c r="D32" s="32" t="s">
        <v>86</v>
      </c>
      <c r="E32" s="70">
        <v>21424000</v>
      </c>
      <c r="F32" s="70">
        <v>21424000</v>
      </c>
      <c r="G32" s="70"/>
      <c r="H32" s="70"/>
      <c r="I32" s="70"/>
      <c r="J32" s="39">
        <f t="shared" si="12"/>
        <v>0</v>
      </c>
      <c r="K32" s="39" t="e">
        <f>#REF!+#REF!+K33</f>
        <v>#REF!</v>
      </c>
      <c r="L32" s="39" t="e">
        <f>#REF!+#REF!+L33</f>
        <v>#REF!</v>
      </c>
      <c r="M32" s="39" t="e">
        <f>#REF!+#REF!+M33</f>
        <v>#REF!</v>
      </c>
      <c r="N32" s="39" t="e">
        <f>#REF!+#REF!+N33</f>
        <v>#REF!</v>
      </c>
      <c r="O32" s="39" t="e">
        <f>#REF!+#REF!+O33</f>
        <v>#REF!</v>
      </c>
      <c r="P32" s="39" t="e">
        <f>#REF!+#REF!+P33</f>
        <v>#REF!</v>
      </c>
      <c r="Q32" s="39" t="e">
        <f>#REF!+#REF!+Q33</f>
        <v>#REF!</v>
      </c>
      <c r="R32" s="39">
        <f t="shared" si="13"/>
        <v>0</v>
      </c>
      <c r="S32" s="71">
        <v>7669234.42</v>
      </c>
      <c r="T32" s="39">
        <f>R32-J32</f>
        <v>0</v>
      </c>
      <c r="U32" s="40" t="e">
        <f t="shared" si="11"/>
        <v>#DIV/0!</v>
      </c>
    </row>
    <row r="33" spans="2:21" ht="18.75" customHeight="1">
      <c r="B33" s="68" t="s">
        <v>87</v>
      </c>
      <c r="C33" s="69">
        <v>10</v>
      </c>
      <c r="D33" s="32" t="s">
        <v>88</v>
      </c>
      <c r="E33" s="70">
        <v>6241000</v>
      </c>
      <c r="F33" s="70">
        <v>6241000</v>
      </c>
      <c r="G33" s="70"/>
      <c r="H33" s="70"/>
      <c r="I33" s="70"/>
      <c r="J33" s="39">
        <f t="shared" si="12"/>
        <v>0</v>
      </c>
      <c r="K33" s="39"/>
      <c r="L33" s="39"/>
      <c r="M33" s="39"/>
      <c r="N33" s="39"/>
      <c r="O33" s="39"/>
      <c r="P33" s="39"/>
      <c r="Q33" s="39"/>
      <c r="R33" s="39">
        <f t="shared" si="13"/>
        <v>0</v>
      </c>
      <c r="S33" s="39">
        <f>S34</f>
        <v>48501.98</v>
      </c>
      <c r="T33" s="39">
        <f>T34</f>
        <v>0</v>
      </c>
      <c r="U33" s="40" t="e">
        <f>U34</f>
        <v>#DIV/0!</v>
      </c>
    </row>
    <row r="34" spans="2:21" ht="10.5" customHeight="1">
      <c r="B34" s="68"/>
      <c r="C34" s="69">
        <v>10</v>
      </c>
      <c r="D34" s="32" t="s">
        <v>89</v>
      </c>
      <c r="E34" s="70">
        <v>60000</v>
      </c>
      <c r="F34" s="70">
        <v>60000</v>
      </c>
      <c r="G34" s="70"/>
      <c r="H34" s="70"/>
      <c r="I34" s="70"/>
      <c r="J34" s="39">
        <v>0</v>
      </c>
      <c r="K34" s="39"/>
      <c r="L34" s="39"/>
      <c r="M34" s="39"/>
      <c r="N34" s="39"/>
      <c r="O34" s="39"/>
      <c r="P34" s="39"/>
      <c r="Q34" s="39"/>
      <c r="R34" s="39">
        <v>0</v>
      </c>
      <c r="S34" s="71">
        <v>48501.98</v>
      </c>
      <c r="T34" s="39">
        <f>R34-J34</f>
        <v>0</v>
      </c>
      <c r="U34" s="40" t="e">
        <f>R34/J34*100</f>
        <v>#DIV/0!</v>
      </c>
    </row>
    <row r="35" spans="2:21" ht="20.25" customHeight="1">
      <c r="B35" s="22" t="s">
        <v>90</v>
      </c>
      <c r="C35" s="65">
        <v>10</v>
      </c>
      <c r="D35" s="66" t="s">
        <v>91</v>
      </c>
      <c r="E35" s="25">
        <v>705000</v>
      </c>
      <c r="F35" s="25">
        <v>705000</v>
      </c>
      <c r="G35" s="25"/>
      <c r="H35" s="25"/>
      <c r="I35" s="25"/>
      <c r="J35" s="27">
        <f>J36+J38</f>
        <v>120000</v>
      </c>
      <c r="K35" s="27">
        <f aca="true" t="shared" si="14" ref="K35:K36">K36</f>
        <v>0</v>
      </c>
      <c r="L35" s="27">
        <f aca="true" t="shared" si="15" ref="L35:L36">L36</f>
        <v>0</v>
      </c>
      <c r="M35" s="27">
        <f aca="true" t="shared" si="16" ref="M35:M36">M36</f>
        <v>0</v>
      </c>
      <c r="N35" s="27">
        <f aca="true" t="shared" si="17" ref="N35:N36">N36</f>
        <v>0</v>
      </c>
      <c r="O35" s="27">
        <f aca="true" t="shared" si="18" ref="O35:O36">O36</f>
        <v>0</v>
      </c>
      <c r="P35" s="27">
        <f aca="true" t="shared" si="19" ref="P35:P36">P36</f>
        <v>0</v>
      </c>
      <c r="Q35" s="27">
        <f aca="true" t="shared" si="20" ref="Q35:Q36">Q36</f>
        <v>0</v>
      </c>
      <c r="R35" s="27">
        <f>R36+R38</f>
        <v>74217.70999999999</v>
      </c>
      <c r="S35" s="27">
        <f>S36</f>
        <v>0</v>
      </c>
      <c r="T35" s="27">
        <f>T36+T38</f>
        <v>-45782.29</v>
      </c>
      <c r="U35" s="28">
        <f>U36</f>
        <v>122.3301</v>
      </c>
    </row>
    <row r="36" spans="2:21" ht="14.25" customHeight="1">
      <c r="B36" s="68" t="s">
        <v>92</v>
      </c>
      <c r="C36" s="69">
        <v>10</v>
      </c>
      <c r="D36" s="32" t="s">
        <v>93</v>
      </c>
      <c r="E36" s="70">
        <v>384000</v>
      </c>
      <c r="F36" s="70">
        <v>384000</v>
      </c>
      <c r="G36" s="70"/>
      <c r="H36" s="70"/>
      <c r="I36" s="70"/>
      <c r="J36" s="39">
        <f>J37</f>
        <v>30000</v>
      </c>
      <c r="K36" s="39">
        <f t="shared" si="14"/>
        <v>0</v>
      </c>
      <c r="L36" s="39">
        <f t="shared" si="15"/>
        <v>0</v>
      </c>
      <c r="M36" s="39">
        <f t="shared" si="16"/>
        <v>0</v>
      </c>
      <c r="N36" s="39">
        <f t="shared" si="17"/>
        <v>0</v>
      </c>
      <c r="O36" s="39">
        <f t="shared" si="18"/>
        <v>0</v>
      </c>
      <c r="P36" s="39">
        <f t="shared" si="19"/>
        <v>0</v>
      </c>
      <c r="Q36" s="39">
        <f t="shared" si="20"/>
        <v>0</v>
      </c>
      <c r="R36" s="39">
        <f>R37</f>
        <v>36699.03</v>
      </c>
      <c r="S36" s="71"/>
      <c r="T36" s="39">
        <f aca="true" t="shared" si="21" ref="T36:T44">R36-J36</f>
        <v>6699.029999999999</v>
      </c>
      <c r="U36" s="40">
        <f aca="true" t="shared" si="22" ref="U36:U44">R36/J36*100</f>
        <v>122.3301</v>
      </c>
    </row>
    <row r="37" spans="2:21" ht="14.25" customHeight="1">
      <c r="B37" s="68"/>
      <c r="C37" s="69">
        <v>10</v>
      </c>
      <c r="D37" s="32" t="s">
        <v>94</v>
      </c>
      <c r="E37" s="70">
        <v>384000</v>
      </c>
      <c r="F37" s="70">
        <v>384000</v>
      </c>
      <c r="G37" s="70"/>
      <c r="H37" s="70"/>
      <c r="I37" s="70"/>
      <c r="J37" s="39">
        <v>30000</v>
      </c>
      <c r="K37" s="39"/>
      <c r="L37" s="39"/>
      <c r="M37" s="39"/>
      <c r="N37" s="39"/>
      <c r="O37" s="39"/>
      <c r="P37" s="39"/>
      <c r="Q37" s="39"/>
      <c r="R37" s="39">
        <v>36699.03</v>
      </c>
      <c r="S37" s="71"/>
      <c r="T37" s="39">
        <f t="shared" si="21"/>
        <v>6699.029999999999</v>
      </c>
      <c r="U37" s="40">
        <f t="shared" si="22"/>
        <v>122.3301</v>
      </c>
    </row>
    <row r="38" spans="2:21" ht="14.25" customHeight="1">
      <c r="B38" s="68" t="s">
        <v>95</v>
      </c>
      <c r="C38" s="69"/>
      <c r="D38" s="32" t="s">
        <v>96</v>
      </c>
      <c r="E38" s="70"/>
      <c r="F38" s="70"/>
      <c r="G38" s="70"/>
      <c r="H38" s="70"/>
      <c r="I38" s="70"/>
      <c r="J38" s="39">
        <f>J39</f>
        <v>90000</v>
      </c>
      <c r="K38" s="39"/>
      <c r="L38" s="39"/>
      <c r="M38" s="39"/>
      <c r="N38" s="39"/>
      <c r="O38" s="39"/>
      <c r="P38" s="39"/>
      <c r="Q38" s="39"/>
      <c r="R38" s="39">
        <f>R39</f>
        <v>37518.68</v>
      </c>
      <c r="S38" s="71"/>
      <c r="T38" s="39">
        <f t="shared" si="21"/>
        <v>-52481.32</v>
      </c>
      <c r="U38" s="40">
        <f t="shared" si="22"/>
        <v>41.68742222222222</v>
      </c>
    </row>
    <row r="39" spans="2:21" ht="15" customHeight="1">
      <c r="B39" s="68"/>
      <c r="C39" s="69"/>
      <c r="D39" s="32" t="s">
        <v>97</v>
      </c>
      <c r="E39" s="70"/>
      <c r="F39" s="70"/>
      <c r="G39" s="70"/>
      <c r="H39" s="70"/>
      <c r="I39" s="70"/>
      <c r="J39" s="39">
        <v>90000</v>
      </c>
      <c r="K39" s="39"/>
      <c r="L39" s="39"/>
      <c r="M39" s="39"/>
      <c r="N39" s="39"/>
      <c r="O39" s="39"/>
      <c r="P39" s="39"/>
      <c r="Q39" s="39"/>
      <c r="R39" s="39">
        <v>37518.68</v>
      </c>
      <c r="S39" s="71"/>
      <c r="T39" s="39">
        <f t="shared" si="21"/>
        <v>-52481.32</v>
      </c>
      <c r="U39" s="40">
        <f t="shared" si="22"/>
        <v>41.68742222222222</v>
      </c>
    </row>
    <row r="40" spans="2:21" ht="15" customHeight="1">
      <c r="B40" s="22" t="s">
        <v>98</v>
      </c>
      <c r="C40" s="69"/>
      <c r="D40" s="66" t="s">
        <v>99</v>
      </c>
      <c r="E40" s="25"/>
      <c r="F40" s="25"/>
      <c r="G40" s="25"/>
      <c r="H40" s="25"/>
      <c r="I40" s="25"/>
      <c r="J40" s="27">
        <f>J42</f>
        <v>0</v>
      </c>
      <c r="K40" s="27"/>
      <c r="L40" s="27"/>
      <c r="M40" s="27"/>
      <c r="N40" s="27"/>
      <c r="O40" s="27"/>
      <c r="P40" s="27"/>
      <c r="Q40" s="27"/>
      <c r="R40" s="27">
        <f aca="true" t="shared" si="23" ref="R40:R41">R41</f>
        <v>3582.09</v>
      </c>
      <c r="S40" s="67"/>
      <c r="T40" s="27">
        <f t="shared" si="21"/>
        <v>3582.09</v>
      </c>
      <c r="U40" s="28" t="e">
        <f t="shared" si="22"/>
        <v>#DIV/0!</v>
      </c>
    </row>
    <row r="41" spans="2:21" ht="15" customHeight="1">
      <c r="B41" s="76" t="s">
        <v>100</v>
      </c>
      <c r="C41" s="69"/>
      <c r="D41" s="32" t="s">
        <v>101</v>
      </c>
      <c r="E41" s="70"/>
      <c r="F41" s="70"/>
      <c r="G41" s="70"/>
      <c r="H41" s="70"/>
      <c r="I41" s="70"/>
      <c r="J41" s="39">
        <f>J40</f>
        <v>0</v>
      </c>
      <c r="K41" s="39"/>
      <c r="L41" s="39"/>
      <c r="M41" s="39"/>
      <c r="N41" s="39"/>
      <c r="O41" s="39"/>
      <c r="P41" s="39"/>
      <c r="Q41" s="39"/>
      <c r="R41" s="39">
        <f t="shared" si="23"/>
        <v>3582.09</v>
      </c>
      <c r="S41" s="71"/>
      <c r="T41" s="39">
        <f t="shared" si="21"/>
        <v>3582.09</v>
      </c>
      <c r="U41" s="40" t="e">
        <f t="shared" si="22"/>
        <v>#DIV/0!</v>
      </c>
    </row>
    <row r="42" spans="2:21" ht="15" customHeight="1">
      <c r="B42" s="68" t="s">
        <v>102</v>
      </c>
      <c r="C42" s="69"/>
      <c r="D42" s="32" t="s">
        <v>103</v>
      </c>
      <c r="E42" s="70"/>
      <c r="F42" s="70"/>
      <c r="G42" s="70"/>
      <c r="H42" s="70"/>
      <c r="I42" s="70"/>
      <c r="J42" s="39">
        <v>0</v>
      </c>
      <c r="K42" s="39"/>
      <c r="L42" s="39"/>
      <c r="M42" s="39"/>
      <c r="N42" s="39"/>
      <c r="O42" s="39"/>
      <c r="P42" s="39"/>
      <c r="Q42" s="39"/>
      <c r="R42" s="39">
        <v>3582.09</v>
      </c>
      <c r="S42" s="71"/>
      <c r="T42" s="39">
        <f t="shared" si="21"/>
        <v>3582.09</v>
      </c>
      <c r="U42" s="40" t="e">
        <f t="shared" si="22"/>
        <v>#DIV/0!</v>
      </c>
    </row>
    <row r="43" spans="2:21" ht="15.75" customHeight="1">
      <c r="B43" s="60" t="s">
        <v>104</v>
      </c>
      <c r="C43" s="77">
        <v>10</v>
      </c>
      <c r="D43" s="62" t="s">
        <v>27</v>
      </c>
      <c r="E43" s="63">
        <v>255078085.96</v>
      </c>
      <c r="F43" s="63">
        <v>255078085.96</v>
      </c>
      <c r="G43" s="63"/>
      <c r="H43" s="63"/>
      <c r="I43" s="63"/>
      <c r="J43" s="64">
        <f>J44</f>
        <v>3418320.0600000005</v>
      </c>
      <c r="K43" s="64" t="e">
        <f>K44+#REF!</f>
        <v>#REF!</v>
      </c>
      <c r="L43" s="64" t="e">
        <f>L44+#REF!</f>
        <v>#REF!</v>
      </c>
      <c r="M43" s="64" t="e">
        <f>M44+#REF!</f>
        <v>#REF!</v>
      </c>
      <c r="N43" s="64" t="e">
        <f>N44+#REF!</f>
        <v>#REF!</v>
      </c>
      <c r="O43" s="64" t="e">
        <f>O44+#REF!</f>
        <v>#REF!</v>
      </c>
      <c r="P43" s="64" t="e">
        <f>P44+#REF!</f>
        <v>#REF!</v>
      </c>
      <c r="Q43" s="64" t="e">
        <f>Q44+#REF!</f>
        <v>#REF!</v>
      </c>
      <c r="R43" s="64">
        <f>R44</f>
        <v>2708317.29</v>
      </c>
      <c r="S43" s="64" t="e">
        <f>S44+#REF!</f>
        <v>#REF!</v>
      </c>
      <c r="T43" s="64">
        <f t="shared" si="21"/>
        <v>-710002.7700000005</v>
      </c>
      <c r="U43" s="78">
        <f t="shared" si="22"/>
        <v>79.22948239083264</v>
      </c>
    </row>
    <row r="44" spans="2:21" ht="20.25" customHeight="1">
      <c r="B44" s="22" t="s">
        <v>28</v>
      </c>
      <c r="C44" s="79">
        <v>10</v>
      </c>
      <c r="D44" s="66" t="s">
        <v>29</v>
      </c>
      <c r="E44" s="25"/>
      <c r="F44" s="25"/>
      <c r="G44" s="25"/>
      <c r="H44" s="25"/>
      <c r="I44" s="25"/>
      <c r="J44" s="27">
        <f>J45+J49+J52+J55</f>
        <v>3418320.0600000005</v>
      </c>
      <c r="K44" s="27" t="e">
        <f>K45+K49+K52+K55</f>
        <v>#REF!</v>
      </c>
      <c r="L44" s="27" t="e">
        <f>L45+L49+L52+L55</f>
        <v>#REF!</v>
      </c>
      <c r="M44" s="27" t="e">
        <f>M45+M49+M52+M55</f>
        <v>#REF!</v>
      </c>
      <c r="N44" s="27" t="e">
        <f>N45+N49+N52+N55</f>
        <v>#REF!</v>
      </c>
      <c r="O44" s="27" t="e">
        <f>O45+O49+O52+O55</f>
        <v>#REF!</v>
      </c>
      <c r="P44" s="27" t="e">
        <f>P45+P49+P52+P55</f>
        <v>#REF!</v>
      </c>
      <c r="Q44" s="27" t="e">
        <f>Q45+Q49+Q52+Q55</f>
        <v>#REF!</v>
      </c>
      <c r="R44" s="27">
        <f>R45+R49+R52+R55</f>
        <v>2708317.29</v>
      </c>
      <c r="S44" s="67" t="e">
        <f>S45+S49+S52+S55</f>
        <v>#REF!</v>
      </c>
      <c r="T44" s="27">
        <f t="shared" si="21"/>
        <v>-710002.7700000005</v>
      </c>
      <c r="U44" s="28">
        <f t="shared" si="22"/>
        <v>79.22948239083264</v>
      </c>
    </row>
    <row r="45" spans="2:21" ht="24.75" customHeight="1">
      <c r="B45" s="30" t="s">
        <v>105</v>
      </c>
      <c r="C45" s="38">
        <v>10</v>
      </c>
      <c r="D45" s="75" t="s">
        <v>106</v>
      </c>
      <c r="E45" s="33"/>
      <c r="F45" s="33"/>
      <c r="G45" s="33"/>
      <c r="H45" s="33"/>
      <c r="I45" s="33"/>
      <c r="J45" s="35">
        <f>J46</f>
        <v>2406439.89</v>
      </c>
      <c r="K45" s="35"/>
      <c r="L45" s="35"/>
      <c r="M45" s="35"/>
      <c r="N45" s="35"/>
      <c r="O45" s="35"/>
      <c r="P45" s="35"/>
      <c r="Q45" s="35"/>
      <c r="R45" s="35">
        <f>R46</f>
        <v>1805249.97</v>
      </c>
      <c r="S45" s="35">
        <f>S46</f>
        <v>9348000</v>
      </c>
      <c r="T45" s="35">
        <f>T46</f>
        <v>-601189.9200000002</v>
      </c>
      <c r="U45" s="37">
        <f>U46</f>
        <v>75.01745534977813</v>
      </c>
    </row>
    <row r="46" spans="2:21" ht="14.25" customHeight="1">
      <c r="B46" s="68" t="s">
        <v>107</v>
      </c>
      <c r="C46" s="31">
        <v>10</v>
      </c>
      <c r="D46" s="32" t="s">
        <v>108</v>
      </c>
      <c r="E46" s="70"/>
      <c r="F46" s="70"/>
      <c r="G46" s="70"/>
      <c r="H46" s="70"/>
      <c r="I46" s="70"/>
      <c r="J46" s="39">
        <f>J48+J47</f>
        <v>2406439.89</v>
      </c>
      <c r="K46" s="39"/>
      <c r="L46" s="39"/>
      <c r="M46" s="39"/>
      <c r="N46" s="39"/>
      <c r="O46" s="39"/>
      <c r="P46" s="39"/>
      <c r="Q46" s="39"/>
      <c r="R46" s="39">
        <f>R48+R47</f>
        <v>1805249.97</v>
      </c>
      <c r="S46" s="39">
        <f>S48</f>
        <v>9348000</v>
      </c>
      <c r="T46" s="39">
        <f>T48</f>
        <v>-601189.9200000002</v>
      </c>
      <c r="U46" s="40">
        <f>U48</f>
        <v>75.01745534977813</v>
      </c>
    </row>
    <row r="47" spans="2:21" ht="14.25" customHeight="1">
      <c r="B47" s="68"/>
      <c r="C47" s="31"/>
      <c r="D47" s="32" t="s">
        <v>109</v>
      </c>
      <c r="E47" s="70"/>
      <c r="F47" s="70"/>
      <c r="G47" s="70"/>
      <c r="H47" s="70"/>
      <c r="I47" s="70"/>
      <c r="J47" s="39">
        <v>0</v>
      </c>
      <c r="K47" s="39"/>
      <c r="L47" s="39"/>
      <c r="M47" s="39"/>
      <c r="N47" s="39"/>
      <c r="O47" s="39"/>
      <c r="P47" s="39"/>
      <c r="Q47" s="39"/>
      <c r="R47" s="39">
        <v>0</v>
      </c>
      <c r="S47" s="39"/>
      <c r="T47" s="39">
        <f aca="true" t="shared" si="24" ref="T47:T49">R47-J47</f>
        <v>0</v>
      </c>
      <c r="U47" s="40" t="e">
        <f aca="true" t="shared" si="25" ref="U47:U49">R47/J47*100</f>
        <v>#DIV/0!</v>
      </c>
    </row>
    <row r="48" spans="2:21" ht="14.25" customHeight="1">
      <c r="B48" s="68"/>
      <c r="C48" s="31">
        <v>10</v>
      </c>
      <c r="D48" s="32" t="s">
        <v>31</v>
      </c>
      <c r="E48" s="70"/>
      <c r="F48" s="70"/>
      <c r="G48" s="70"/>
      <c r="H48" s="70"/>
      <c r="I48" s="70"/>
      <c r="J48" s="34">
        <v>2406439.89</v>
      </c>
      <c r="K48" s="39"/>
      <c r="L48" s="39"/>
      <c r="M48" s="39"/>
      <c r="N48" s="39"/>
      <c r="O48" s="39"/>
      <c r="P48" s="39"/>
      <c r="Q48" s="39"/>
      <c r="R48" s="34">
        <v>1805249.97</v>
      </c>
      <c r="S48" s="71">
        <v>9348000</v>
      </c>
      <c r="T48" s="39">
        <f t="shared" si="24"/>
        <v>-601189.9200000002</v>
      </c>
      <c r="U48" s="40">
        <f t="shared" si="25"/>
        <v>75.01745534977813</v>
      </c>
    </row>
    <row r="49" spans="2:21" ht="24.75" customHeight="1">
      <c r="B49" s="30" t="s">
        <v>110</v>
      </c>
      <c r="C49" s="38">
        <v>10</v>
      </c>
      <c r="D49" s="75" t="s">
        <v>111</v>
      </c>
      <c r="E49" s="33"/>
      <c r="F49" s="33"/>
      <c r="G49" s="33"/>
      <c r="H49" s="33"/>
      <c r="I49" s="33"/>
      <c r="J49" s="35">
        <f aca="true" t="shared" si="26" ref="J49:J50">J50</f>
        <v>87990.39</v>
      </c>
      <c r="K49" s="35">
        <f>K50</f>
        <v>0</v>
      </c>
      <c r="L49" s="35">
        <f>L50</f>
        <v>0</v>
      </c>
      <c r="M49" s="35">
        <f>M50</f>
        <v>0</v>
      </c>
      <c r="N49" s="35">
        <f>N50</f>
        <v>0</v>
      </c>
      <c r="O49" s="35">
        <f>O50</f>
        <v>0</v>
      </c>
      <c r="P49" s="35">
        <f>P50</f>
        <v>0</v>
      </c>
      <c r="Q49" s="35">
        <f>Q50</f>
        <v>0</v>
      </c>
      <c r="R49" s="35">
        <f aca="true" t="shared" si="27" ref="R49:R50">R50</f>
        <v>55124.62</v>
      </c>
      <c r="S49" s="35" t="e">
        <f>#REF!+#REF!+S50</f>
        <v>#REF!</v>
      </c>
      <c r="T49" s="39">
        <f t="shared" si="24"/>
        <v>-32865.77</v>
      </c>
      <c r="U49" s="40">
        <f t="shared" si="25"/>
        <v>62.6484551324298</v>
      </c>
    </row>
    <row r="50" spans="2:21" ht="15.75" customHeight="1">
      <c r="B50" s="30" t="s">
        <v>112</v>
      </c>
      <c r="C50" s="38"/>
      <c r="D50" s="32" t="s">
        <v>113</v>
      </c>
      <c r="E50" s="80"/>
      <c r="F50" s="80"/>
      <c r="G50" s="80"/>
      <c r="H50" s="80"/>
      <c r="I50" s="80"/>
      <c r="J50" s="39">
        <f t="shared" si="26"/>
        <v>87990.39</v>
      </c>
      <c r="K50" s="39"/>
      <c r="L50" s="39"/>
      <c r="M50" s="39"/>
      <c r="N50" s="39"/>
      <c r="O50" s="39"/>
      <c r="P50" s="39"/>
      <c r="Q50" s="39"/>
      <c r="R50" s="39">
        <f t="shared" si="27"/>
        <v>55124.62</v>
      </c>
      <c r="S50" s="39">
        <f>S51</f>
        <v>0</v>
      </c>
      <c r="T50" s="39">
        <f>T51</f>
        <v>-32865.77</v>
      </c>
      <c r="U50" s="40">
        <f>U51</f>
        <v>62.6484551324298</v>
      </c>
    </row>
    <row r="51" spans="2:21" ht="42" customHeight="1">
      <c r="B51" s="68" t="s">
        <v>114</v>
      </c>
      <c r="C51" s="31"/>
      <c r="D51" s="32" t="s">
        <v>37</v>
      </c>
      <c r="E51" s="70"/>
      <c r="F51" s="70"/>
      <c r="G51" s="70"/>
      <c r="H51" s="70"/>
      <c r="I51" s="70"/>
      <c r="J51" s="34">
        <v>87990.39</v>
      </c>
      <c r="K51" s="35">
        <f>J50+J50+J50</f>
        <v>263971.17</v>
      </c>
      <c r="L51" s="35">
        <f>K50+K50+K50</f>
        <v>0</v>
      </c>
      <c r="M51" s="35">
        <f>L50+L50+L50</f>
        <v>0</v>
      </c>
      <c r="N51" s="35">
        <f>M50+M50+M50</f>
        <v>0</v>
      </c>
      <c r="O51" s="35">
        <f>N50+N50+N50</f>
        <v>0</v>
      </c>
      <c r="P51" s="35">
        <f>O50+O50+O50</f>
        <v>0</v>
      </c>
      <c r="Q51" s="35">
        <f>P50+P50+P50</f>
        <v>0</v>
      </c>
      <c r="R51" s="34">
        <v>55124.62</v>
      </c>
      <c r="S51" s="71"/>
      <c r="T51" s="71">
        <f>R51-J51</f>
        <v>-32865.77</v>
      </c>
      <c r="U51" s="40">
        <f>R51/J51*100</f>
        <v>62.6484551324298</v>
      </c>
    </row>
    <row r="52" spans="2:21" ht="19.5" customHeight="1">
      <c r="B52" s="30" t="s">
        <v>115</v>
      </c>
      <c r="C52" s="38"/>
      <c r="D52" s="75" t="s">
        <v>116</v>
      </c>
      <c r="E52" s="33"/>
      <c r="F52" s="33"/>
      <c r="G52" s="33"/>
      <c r="H52" s="33"/>
      <c r="I52" s="33"/>
      <c r="J52" s="35">
        <f>J53+J54</f>
        <v>156400</v>
      </c>
      <c r="K52" s="35" t="e">
        <f>K53+K54</f>
        <v>#REF!</v>
      </c>
      <c r="L52" s="35" t="e">
        <f>L53+L54</f>
        <v>#REF!</v>
      </c>
      <c r="M52" s="35" t="e">
        <f>M53+M54</f>
        <v>#REF!</v>
      </c>
      <c r="N52" s="35" t="e">
        <f>N53+N54</f>
        <v>#REF!</v>
      </c>
      <c r="O52" s="35" t="e">
        <f>O53+O54</f>
        <v>#REF!</v>
      </c>
      <c r="P52" s="35" t="e">
        <f>P53+P54</f>
        <v>#REF!</v>
      </c>
      <c r="Q52" s="35" t="e">
        <f>Q53+Q54</f>
        <v>#REF!</v>
      </c>
      <c r="R52" s="35">
        <f>R53+R54</f>
        <v>108975</v>
      </c>
      <c r="S52" s="35" t="e">
        <f>S53</f>
        <v>#REF!</v>
      </c>
      <c r="T52" s="35">
        <f>T53</f>
        <v>-45425</v>
      </c>
      <c r="U52" s="37">
        <f>U53</f>
        <v>70.57966321243524</v>
      </c>
    </row>
    <row r="53" spans="1:21" s="7" customFormat="1" ht="26.25" customHeight="1">
      <c r="A53" s="81"/>
      <c r="B53" s="68" t="s">
        <v>32</v>
      </c>
      <c r="C53" s="82">
        <v>10</v>
      </c>
      <c r="D53" s="32" t="s">
        <v>33</v>
      </c>
      <c r="E53" s="80"/>
      <c r="F53" s="80"/>
      <c r="G53" s="80"/>
      <c r="H53" s="80"/>
      <c r="I53" s="80"/>
      <c r="J53" s="34">
        <v>154400</v>
      </c>
      <c r="K53" s="35" t="e">
        <f>#REF!+#REF!</f>
        <v>#REF!</v>
      </c>
      <c r="L53" s="35" t="e">
        <f>#REF!+#REF!</f>
        <v>#REF!</v>
      </c>
      <c r="M53" s="35" t="e">
        <f>#REF!+#REF!</f>
        <v>#REF!</v>
      </c>
      <c r="N53" s="35" t="e">
        <f>#REF!+#REF!</f>
        <v>#REF!</v>
      </c>
      <c r="O53" s="35" t="e">
        <f>#REF!+#REF!</f>
        <v>#REF!</v>
      </c>
      <c r="P53" s="35" t="e">
        <f>#REF!+#REF!</f>
        <v>#REF!</v>
      </c>
      <c r="Q53" s="35" t="e">
        <f>#REF!+#REF!</f>
        <v>#REF!</v>
      </c>
      <c r="R53" s="34">
        <v>108975</v>
      </c>
      <c r="S53" s="39" t="e">
        <f>#REF!</f>
        <v>#REF!</v>
      </c>
      <c r="T53" s="39">
        <f aca="true" t="shared" si="28" ref="T53:T59">R53-J53</f>
        <v>-45425</v>
      </c>
      <c r="U53" s="40">
        <f aca="true" t="shared" si="29" ref="U53:U59">R53/J53*100</f>
        <v>70.57966321243524</v>
      </c>
    </row>
    <row r="54" spans="1:21" s="7" customFormat="1" ht="54" customHeight="1">
      <c r="A54" s="81"/>
      <c r="B54" s="68" t="s">
        <v>117</v>
      </c>
      <c r="C54" s="82"/>
      <c r="D54" s="32" t="s">
        <v>35</v>
      </c>
      <c r="E54" s="80"/>
      <c r="F54" s="80"/>
      <c r="G54" s="80"/>
      <c r="H54" s="80"/>
      <c r="I54" s="80"/>
      <c r="J54" s="39">
        <v>2000</v>
      </c>
      <c r="K54" s="39" t="e">
        <f>#REF!</f>
        <v>#REF!</v>
      </c>
      <c r="L54" s="39" t="e">
        <f>#REF!</f>
        <v>#REF!</v>
      </c>
      <c r="M54" s="39" t="e">
        <f>#REF!</f>
        <v>#REF!</v>
      </c>
      <c r="N54" s="39" t="e">
        <f>#REF!</f>
        <v>#REF!</v>
      </c>
      <c r="O54" s="39" t="e">
        <f>#REF!</f>
        <v>#REF!</v>
      </c>
      <c r="P54" s="39" t="e">
        <f>#REF!</f>
        <v>#REF!</v>
      </c>
      <c r="Q54" s="39" t="e">
        <f>#REF!</f>
        <v>#REF!</v>
      </c>
      <c r="R54" s="39">
        <v>0</v>
      </c>
      <c r="S54" s="71"/>
      <c r="T54" s="39">
        <f t="shared" si="28"/>
        <v>-2000</v>
      </c>
      <c r="U54" s="40">
        <f t="shared" si="29"/>
        <v>0</v>
      </c>
    </row>
    <row r="55" spans="2:21" ht="15" customHeight="1">
      <c r="B55" s="30" t="s">
        <v>118</v>
      </c>
      <c r="C55" s="38"/>
      <c r="D55" s="75" t="s">
        <v>119</v>
      </c>
      <c r="E55" s="33"/>
      <c r="F55" s="33"/>
      <c r="G55" s="33"/>
      <c r="H55" s="33"/>
      <c r="I55" s="33"/>
      <c r="J55" s="35">
        <f>J57+J58+J56+J59</f>
        <v>767489.78</v>
      </c>
      <c r="K55" s="35" t="e">
        <f>K57+K58+#REF!</f>
        <v>#REF!</v>
      </c>
      <c r="L55" s="35" t="e">
        <f>L57+L58+#REF!</f>
        <v>#REF!</v>
      </c>
      <c r="M55" s="35" t="e">
        <f>M57+M58+#REF!</f>
        <v>#REF!</v>
      </c>
      <c r="N55" s="35" t="e">
        <f>N57+N58+#REF!</f>
        <v>#REF!</v>
      </c>
      <c r="O55" s="35" t="e">
        <f>O57+O58+#REF!</f>
        <v>#REF!</v>
      </c>
      <c r="P55" s="35" t="e">
        <f>P57+P58+#REF!</f>
        <v>#REF!</v>
      </c>
      <c r="Q55" s="35" t="e">
        <f>Q57+Q58+#REF!</f>
        <v>#REF!</v>
      </c>
      <c r="R55" s="35">
        <f>R57+R58+R56+R59</f>
        <v>738967.7</v>
      </c>
      <c r="S55" s="35" t="e">
        <f>S57+S58+#REF!</f>
        <v>#REF!</v>
      </c>
      <c r="T55" s="35">
        <f t="shared" si="28"/>
        <v>-28522.080000000075</v>
      </c>
      <c r="U55" s="37">
        <f t="shared" si="29"/>
        <v>96.28371859231792</v>
      </c>
    </row>
    <row r="56" spans="2:21" ht="39" customHeight="1">
      <c r="B56" s="83" t="s">
        <v>120</v>
      </c>
      <c r="C56" s="38"/>
      <c r="D56" s="32" t="s">
        <v>39</v>
      </c>
      <c r="E56" s="33"/>
      <c r="F56" s="33"/>
      <c r="G56" s="33"/>
      <c r="H56" s="33"/>
      <c r="I56" s="33"/>
      <c r="J56" s="39">
        <v>0</v>
      </c>
      <c r="K56" s="39"/>
      <c r="L56" s="39"/>
      <c r="M56" s="39"/>
      <c r="N56" s="39"/>
      <c r="O56" s="39"/>
      <c r="P56" s="39"/>
      <c r="Q56" s="39"/>
      <c r="R56" s="39">
        <v>0</v>
      </c>
      <c r="S56" s="39"/>
      <c r="T56" s="39">
        <f t="shared" si="28"/>
        <v>0</v>
      </c>
      <c r="U56" s="40" t="e">
        <f t="shared" si="29"/>
        <v>#DIV/0!</v>
      </c>
    </row>
    <row r="57" spans="2:21" ht="31.5" customHeight="1">
      <c r="B57" s="68" t="s">
        <v>40</v>
      </c>
      <c r="C57" s="31">
        <v>10</v>
      </c>
      <c r="D57" s="32" t="s">
        <v>41</v>
      </c>
      <c r="E57" s="70"/>
      <c r="F57" s="70"/>
      <c r="G57" s="70"/>
      <c r="H57" s="70"/>
      <c r="I57" s="70"/>
      <c r="J57" s="39">
        <v>75000</v>
      </c>
      <c r="K57" s="39"/>
      <c r="L57" s="39"/>
      <c r="M57" s="39"/>
      <c r="N57" s="39"/>
      <c r="O57" s="39"/>
      <c r="P57" s="39"/>
      <c r="Q57" s="39"/>
      <c r="R57" s="39">
        <v>75000</v>
      </c>
      <c r="S57" s="39" t="e">
        <f>#REF!</f>
        <v>#REF!</v>
      </c>
      <c r="T57" s="39">
        <f t="shared" si="28"/>
        <v>0</v>
      </c>
      <c r="U57" s="40">
        <f t="shared" si="29"/>
        <v>100</v>
      </c>
    </row>
    <row r="58" spans="2:21" ht="36" customHeight="1">
      <c r="B58" s="68" t="s">
        <v>42</v>
      </c>
      <c r="C58" s="84"/>
      <c r="D58" s="32" t="s">
        <v>43</v>
      </c>
      <c r="E58" s="85"/>
      <c r="F58" s="85"/>
      <c r="G58" s="85"/>
      <c r="H58" s="85"/>
      <c r="I58" s="85"/>
      <c r="J58" s="34">
        <v>114088.26</v>
      </c>
      <c r="K58" s="39" t="e">
        <f>#REF!</f>
        <v>#REF!</v>
      </c>
      <c r="L58" s="39" t="e">
        <f>#REF!</f>
        <v>#REF!</v>
      </c>
      <c r="M58" s="39" t="e">
        <f>#REF!</f>
        <v>#REF!</v>
      </c>
      <c r="N58" s="39" t="e">
        <f>#REF!</f>
        <v>#REF!</v>
      </c>
      <c r="O58" s="39" t="e">
        <f>#REF!</f>
        <v>#REF!</v>
      </c>
      <c r="P58" s="39" t="e">
        <f>#REF!</f>
        <v>#REF!</v>
      </c>
      <c r="Q58" s="39" t="e">
        <f>#REF!</f>
        <v>#REF!</v>
      </c>
      <c r="R58" s="34">
        <v>85566.18</v>
      </c>
      <c r="S58" s="86"/>
      <c r="T58" s="39">
        <f t="shared" si="28"/>
        <v>-28522.08</v>
      </c>
      <c r="U58" s="40">
        <f t="shared" si="29"/>
        <v>74.99998685228437</v>
      </c>
    </row>
    <row r="59" spans="2:21" ht="42.75" customHeight="1">
      <c r="B59" s="87" t="s">
        <v>121</v>
      </c>
      <c r="C59" s="38"/>
      <c r="D59" s="32" t="s">
        <v>39</v>
      </c>
      <c r="E59" s="33"/>
      <c r="F59" s="33"/>
      <c r="G59" s="33"/>
      <c r="H59" s="33"/>
      <c r="I59" s="33"/>
      <c r="J59" s="34">
        <v>578401.52</v>
      </c>
      <c r="K59" s="35">
        <f>J58+J58+J58</f>
        <v>342264.77999999997</v>
      </c>
      <c r="L59" s="35" t="e">
        <f>K58+K58+K58</f>
        <v>#REF!</v>
      </c>
      <c r="M59" s="35" t="e">
        <f>L58+L58+L58</f>
        <v>#REF!</v>
      </c>
      <c r="N59" s="35" t="e">
        <f>M58+M58+M58</f>
        <v>#REF!</v>
      </c>
      <c r="O59" s="35" t="e">
        <f>N58+N58+N58</f>
        <v>#REF!</v>
      </c>
      <c r="P59" s="35" t="e">
        <f>O58+O58+O58</f>
        <v>#REF!</v>
      </c>
      <c r="Q59" s="35" t="e">
        <f>P58+P58+P58</f>
        <v>#REF!</v>
      </c>
      <c r="R59" s="34">
        <v>578401.52</v>
      </c>
      <c r="S59" s="39"/>
      <c r="T59" s="39">
        <f t="shared" si="28"/>
        <v>0</v>
      </c>
      <c r="U59" s="40">
        <f t="shared" si="29"/>
        <v>100</v>
      </c>
    </row>
  </sheetData>
  <sheetProtection selectLockedCells="1" selectUnlockedCells="1"/>
  <mergeCells count="19">
    <mergeCell ref="D1:U1"/>
    <mergeCell ref="D2:U2"/>
    <mergeCell ref="B4:U4"/>
    <mergeCell ref="B5:U5"/>
    <mergeCell ref="B7:B8"/>
    <mergeCell ref="D7:D8"/>
    <mergeCell ref="J7:J8"/>
    <mergeCell ref="R7:R8"/>
    <mergeCell ref="T7:U7"/>
    <mergeCell ref="B12:B13"/>
    <mergeCell ref="B15:B19"/>
    <mergeCell ref="B21:B22"/>
    <mergeCell ref="B24:B25"/>
    <mergeCell ref="B27:B28"/>
    <mergeCell ref="B29:B30"/>
    <mergeCell ref="B33:B34"/>
    <mergeCell ref="B36:B37"/>
    <mergeCell ref="B38:B39"/>
    <mergeCell ref="B46:B48"/>
  </mergeCells>
  <printOptions/>
  <pageMargins left="0.39375" right="0.19652777777777777" top="0.39375" bottom="0" header="0.5118055555555555" footer="0.5118055555555555"/>
  <pageSetup horizontalDpi="300" verticalDpi="300" orientation="portrait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SIMM</dc:creator>
  <cp:keywords/>
  <dc:description/>
  <cp:lastModifiedBy/>
  <cp:lastPrinted>2020-06-26T10:06:50Z</cp:lastPrinted>
  <dcterms:created xsi:type="dcterms:W3CDTF">2008-04-21T11:27:08Z</dcterms:created>
  <dcterms:modified xsi:type="dcterms:W3CDTF">2022-12-09T10:37:45Z</dcterms:modified>
  <cp:category/>
  <cp:version/>
  <cp:contentType/>
  <cp:contentStatus/>
  <cp:revision>68</cp:revision>
</cp:coreProperties>
</file>