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функц" sheetId="1" r:id="rId1"/>
    <sheet name="ведомств" sheetId="2" r:id="rId2"/>
  </sheets>
  <definedNames>
    <definedName name="_xlnm.Print_Titles" localSheetId="1">('ведомств'!$A:$E,'ведомств'!$6:$10)</definedName>
    <definedName name="_xlnm_Print_Titles">('ведомств'!$A$1:$E$65517,'ведомств'!$6:$10)</definedName>
    <definedName name="Excel_BuiltIn_Print_Titles" localSheetId="1">('ведомств'!$A:$E,'ведомств'!$6:$10)</definedName>
  </definedNames>
  <calcPr fullCalcOnLoad="1"/>
</workbook>
</file>

<file path=xl/sharedStrings.xml><?xml version="1.0" encoding="utf-8"?>
<sst xmlns="http://schemas.openxmlformats.org/spreadsheetml/2006/main" count="1302" uniqueCount="130">
  <si>
    <t>Приложение № 3</t>
  </si>
  <si>
    <t>к Постановлению Администрации Пайского сельского поселения                                                                             № 24-а от  14.04.2022 г ."Об утверждении отчета об исполнении бюджета                                                    Пайского сельского поселения за 1 квартал 2022 года"</t>
  </si>
  <si>
    <t xml:space="preserve">   Расходы бюджета Пайского сельского поселения за 1 квартал 2022 года по разделам и подразделам, целевым статьям и видам расходов классификации расходов бюджетов</t>
  </si>
  <si>
    <t xml:space="preserve">единица измерения: руб.коп.  </t>
  </si>
  <si>
    <t>Раздел</t>
  </si>
  <si>
    <t>Подраздел</t>
  </si>
  <si>
    <t>Целевая статья</t>
  </si>
  <si>
    <t>вид расхода</t>
  </si>
  <si>
    <t>Уточненный план</t>
  </si>
  <si>
    <t>Исполнено</t>
  </si>
  <si>
    <t>Отклонения</t>
  </si>
  <si>
    <t>% исполнения</t>
  </si>
  <si>
    <t>Общегосударственные вопросы</t>
  </si>
  <si>
    <t>01</t>
  </si>
  <si>
    <t>00</t>
  </si>
  <si>
    <t>00 0 00 00000</t>
  </si>
  <si>
    <t>000</t>
  </si>
  <si>
    <t xml:space="preserve">Функционирование высшего должного лица субъекта Российской Федерации и муниципального образования </t>
  </si>
  <si>
    <t>02</t>
  </si>
  <si>
    <t>Иные межбюджетные трансферты из бюджета Республики Карелия бюджетам муниципальных образований на поощрение за достижение показателей деятельности органов исполнительной власти субъектов Российской Федерации (в целях поощрения муниципальных управленческих команд)</t>
  </si>
  <si>
    <t>20 0 00 5549F</t>
  </si>
  <si>
    <t>120</t>
  </si>
  <si>
    <t>Фонд оплаты труда государственных (муниципальных) органов</t>
  </si>
  <si>
    <t>121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</si>
  <si>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</si>
  <si>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129</t>
  </si>
  <si>
    <t>Дотации на поддержку мер по обеспечению сбалансированности бюджетов муниципальных образований</t>
  </si>
  <si>
    <t>20 0 00 41020</t>
  </si>
  <si>
    <t>Глава муниципального образования</t>
  </si>
  <si>
    <t>20 0 00 10300</t>
  </si>
  <si>
    <t>Иные выплаты персоналу государственных (муниципальных) органов</t>
  </si>
  <si>
    <t>122</t>
  </si>
  <si>
    <t>Функционирование Правительства Российской Федерации, высших органов исполнительной государственной власти субъектов Российской Федерации, местных администраций</t>
  </si>
  <si>
    <t>04</t>
  </si>
  <si>
    <t>Расходы на выплату персоналу государственных (муниципальных) органов, в т.ч.:</t>
  </si>
  <si>
    <t>Дотации (гранты) в целях поощрения за достижение значений (уровней) показателей для оценки эффективности деятельности органов местного самоуправления</t>
  </si>
  <si>
    <t>20 0 00 41040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</si>
  <si>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</si>
  <si>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</si>
  <si>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 услуг для обеспечения государственных (муниципальных) нужд</t>
  </si>
  <si>
    <t>244</t>
  </si>
  <si>
    <t>Центральный аппарат</t>
  </si>
  <si>
    <t>20 0 00 10400</t>
  </si>
  <si>
    <t>Закупка энергетических ресурсов</t>
  </si>
  <si>
    <t>247</t>
  </si>
  <si>
    <t>Уплата налогов, сборов и иных платежей</t>
  </si>
  <si>
    <t>850</t>
  </si>
  <si>
    <t>Уплата иных платежей</t>
  </si>
  <si>
    <t>853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</si>
  <si>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</si>
  <si>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20 0 00 42140</t>
  </si>
  <si>
    <t>Осуществление переданных полномочий в части предоставления государственной услуги по регистрационному учету граждан РФ по месту пребывания и месту жительства (мероприятия в области жилищного хозяйства)</t>
  </si>
  <si>
    <t>05 0 00 73500</t>
  </si>
  <si>
    <t>Обеспечение проведения выборов и референдумов</t>
  </si>
  <si>
    <t>07</t>
  </si>
  <si>
    <t>Обеспечение деятельности избирательной комиссии</t>
  </si>
  <si>
    <t>20 0 00 10600</t>
  </si>
  <si>
    <t>Специальные расходы</t>
  </si>
  <si>
    <t>Другие общегосударственные вопросы</t>
  </si>
  <si>
    <t>13</t>
  </si>
  <si>
    <t xml:space="preserve">Мероприятия по содействию занятости населения Прионежского муниципального района </t>
  </si>
  <si>
    <t>09 0 00 46220</t>
  </si>
  <si>
    <t>Национальная оборона</t>
  </si>
  <si>
    <t>Мобилизационная и вневойсковая подготовка</t>
  </si>
  <si>
    <t>03</t>
  </si>
  <si>
    <t>Осуществление передаваемых полномочий Российской Федерации по первичному воинскому учету на территориях, где отсутствуют военные комиссариаты</t>
  </si>
  <si>
    <t>20 0 00 51180</t>
  </si>
  <si>
    <t>Национальная безопасность и правоохранительная деятельность</t>
  </si>
  <si>
    <t>Защита населения и территории от чрезвычайных ситуаций природного и техногенного характера, пожарная безопасность</t>
  </si>
  <si>
    <t>10</t>
  </si>
  <si>
    <t>Пожарная безопасность</t>
  </si>
  <si>
    <t>01 0 00 72500</t>
  </si>
  <si>
    <t>Прочая закупка товаров, работ и услуг для обеспечения государственных(муниципальных) нужд</t>
  </si>
  <si>
    <t>Национальная экономика</t>
  </si>
  <si>
    <t>Дорожное хозяйство (дорожные фонды)</t>
  </si>
  <si>
    <t>09</t>
  </si>
  <si>
    <t xml:space="preserve">Строительство и содержание автомобильных дорог и инженерных сооружений на них в границах городских округов и поселений </t>
  </si>
  <si>
    <t>10 0 00 76020</t>
  </si>
  <si>
    <t>Уличное освещение</t>
  </si>
  <si>
    <t>10 0 00 76010</t>
  </si>
  <si>
    <t>Жилищно-коммунальное хозяйство</t>
  </si>
  <si>
    <t>05</t>
  </si>
  <si>
    <t>Жилищное хозяйство</t>
  </si>
  <si>
    <t>Взносы в фонд капитального ремонта общего имущества многоквартирных домов</t>
  </si>
  <si>
    <t>05 0 00 73520</t>
  </si>
  <si>
    <t>Благоустройство</t>
  </si>
  <si>
    <t>Мероприятия по благоустройству сельских поселений</t>
  </si>
  <si>
    <t>05 0 00 76050</t>
  </si>
  <si>
    <t>Мероприятия по организация ритуальных услуг и содержание мест захоронений</t>
  </si>
  <si>
    <t>06 0 00 73500</t>
  </si>
  <si>
    <t xml:space="preserve">Культура, кинематография </t>
  </si>
  <si>
    <t>08</t>
  </si>
  <si>
    <t>Мероприятия в области культуры и кинематогрфии</t>
  </si>
  <si>
    <t>Расходы на выплаты персоналу казенных учреждений, в т.ч. :</t>
  </si>
  <si>
    <t>07 0 00 74400</t>
  </si>
  <si>
    <t>110</t>
  </si>
  <si>
    <t>Фонд оплаты труда учреждений</t>
  </si>
  <si>
    <t>111</t>
  </si>
  <si>
    <t>Иные выплаты персоналу учреждений, за исключением фонда оплаты труда</t>
  </si>
  <si>
    <t>112</t>
  </si>
  <si>
    <t>Взносы по обязательному социальному страхованию на выплаты по оплате труда работников и иные выплаты работникам учреждений</t>
  </si>
  <si>
    <t>119</t>
  </si>
  <si>
    <t>Субсидия местным бюджетам на реализацию мероприятий государственной программы Республики Карелия «Развитие культуры»</t>
  </si>
  <si>
    <t>07 0 00 43250</t>
  </si>
  <si>
    <t>Софинансирование мероприятий государственной программы Республики Карелия «Развитие культуры»</t>
  </si>
  <si>
    <t>07 0 00 S3250</t>
  </si>
  <si>
    <t>Иные закупки товаров, работ и услуг для обеспечения государственных(муниципальных) нужд</t>
  </si>
  <si>
    <t>Уплата прочих налогов, сборов и иных платежей, в т.ч. :</t>
  </si>
  <si>
    <t>07 0 0041040</t>
  </si>
  <si>
    <t>Другие вопросы в области культуры, кинематографии</t>
  </si>
  <si>
    <t>Услуги, связанные с обеспечением деятельности организаций</t>
  </si>
  <si>
    <t>07 0 00 74520</t>
  </si>
  <si>
    <t>342427,68</t>
  </si>
  <si>
    <t>66719,28</t>
  </si>
  <si>
    <t>Социальная политика</t>
  </si>
  <si>
    <t>Пенсионное обеспечение</t>
  </si>
  <si>
    <t>Доплата к трудовой пенсии лицам, замещавшим муниципальные должности</t>
  </si>
  <si>
    <t>03 0 00 84910</t>
  </si>
  <si>
    <t>Публичные нормативные социальные выплаты гражданам</t>
  </si>
  <si>
    <t>310</t>
  </si>
  <si>
    <t>Доплата к пенсии</t>
  </si>
  <si>
    <t>312</t>
  </si>
  <si>
    <t>ИТОГО РАСХОДОВ:</t>
  </si>
  <si>
    <t>Приложение № 4</t>
  </si>
  <si>
    <t>К Постановлению Администрации Пайского сельского поселения № 24-а от 14.04.2022 г ."Об утверждении отчета об исполнении бюджета Пайского сельского поселения          за 1 квартал 2022 года"</t>
  </si>
  <si>
    <t>Ведомственная структура расходов бюджета Пайского сельского поселения за 1 квартал 2022 года</t>
  </si>
  <si>
    <t>код главного распорядителя</t>
  </si>
  <si>
    <t>АДМИНИСТРАЦИЯ ПАЙСКОГО СЕЛЬСКОГО ПОСЕЛЕНИЯ</t>
  </si>
  <si>
    <t>009</t>
  </si>
  <si>
    <t>Мероприятия в области культуры и кинематографии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</si>
</sst>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.00\ [$руб.-419];[RED]\-#,##0.00\ [$руб.-419]"/>
    <numFmt numFmtId="166" formatCode="[$-419]General"/>
    <numFmt numFmtId="167" formatCode="[$-419]@"/>
    <numFmt numFmtId="168" formatCode="[$-419]#,##0"/>
    <numFmt numFmtId="169" formatCode="[$-419]#,##0.00"/>
    <numFmt numFmtId="170" formatCode="@"/>
    <numFmt numFmtId="171" formatCode="General"/>
    <numFmt numFmtId="172" formatCode="0.0"/>
    <numFmt numFmtId="173" formatCode="[$-419]0.00"/>
    <numFmt numFmtId="174" formatCode="0.000"/>
  </numFmts>
  <fonts count="27">
    <font>
      <sz val="10"/>
      <name val="Arial"/>
      <family val="2"/>
    </font>
    <font>
      <sz val="10"/>
      <name val="Mangal"/>
      <family val="2"/>
    </font>
    <font>
      <u val="single"/>
      <sz val="10"/>
      <name val="Mangal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9"/>
      <name val="Times New Roman"/>
      <family val="1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b/>
      <i/>
      <sz val="11"/>
      <name val="Times New Roman"/>
      <family val="1"/>
    </font>
    <font>
      <b/>
      <sz val="12"/>
      <color indexed="8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i/>
      <sz val="11"/>
      <color indexed="12"/>
      <name val="Times New Roman"/>
      <family val="1"/>
    </font>
    <font>
      <b/>
      <i/>
      <sz val="11"/>
      <color indexed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horizontal="center"/>
    </xf>
    <xf numFmtId="164" fontId="1" fillId="0" borderId="0" applyNumberFormat="0" applyFill="0" applyBorder="0" applyProtection="0">
      <alignment horizontal="center" textRotation="90"/>
    </xf>
    <xf numFmtId="164" fontId="2" fillId="0" borderId="0" applyNumberFormat="0" applyFill="0" applyBorder="0" applyAlignment="0" applyProtection="0"/>
    <xf numFmtId="165" fontId="2" fillId="0" borderId="0" applyFill="0" applyBorder="0" applyAlignment="0" applyProtection="0"/>
    <xf numFmtId="166" fontId="3" fillId="0" borderId="0">
      <alignment/>
      <protection/>
    </xf>
  </cellStyleXfs>
  <cellXfs count="148">
    <xf numFmtId="164" fontId="0" fillId="0" borderId="0" xfId="0" applyAlignment="1">
      <alignment/>
    </xf>
    <xf numFmtId="166" fontId="4" fillId="0" borderId="0" xfId="24" applyFont="1" applyAlignment="1">
      <alignment vertical="top"/>
      <protection/>
    </xf>
    <xf numFmtId="167" fontId="4" fillId="0" borderId="0" xfId="24" applyNumberFormat="1" applyFont="1" applyAlignment="1">
      <alignment horizontal="center" vertical="top"/>
      <protection/>
    </xf>
    <xf numFmtId="166" fontId="3" fillId="0" borderId="0" xfId="24" applyFont="1" applyBorder="1" applyAlignment="1">
      <alignment horizontal="right"/>
      <protection/>
    </xf>
    <xf numFmtId="166" fontId="3" fillId="0" borderId="0" xfId="24" applyAlignment="1">
      <alignment vertical="top"/>
      <protection/>
    </xf>
    <xf numFmtId="167" fontId="4" fillId="2" borderId="0" xfId="24" applyNumberFormat="1" applyFont="1" applyFill="1" applyBorder="1" applyAlignment="1">
      <alignment horizontal="left" vertical="top" wrapText="1"/>
      <protection/>
    </xf>
    <xf numFmtId="166" fontId="5" fillId="0" borderId="0" xfId="24" applyFont="1" applyBorder="1" applyAlignment="1">
      <alignment horizontal="left" vertical="center" wrapText="1"/>
      <protection/>
    </xf>
    <xf numFmtId="164" fontId="0" fillId="0" borderId="0" xfId="0" applyAlignment="1">
      <alignment wrapText="1"/>
    </xf>
    <xf numFmtId="166" fontId="4" fillId="0" borderId="0" xfId="24" applyFont="1">
      <alignment/>
      <protection/>
    </xf>
    <xf numFmtId="168" fontId="4" fillId="0" borderId="1" xfId="24" applyNumberFormat="1" applyFont="1" applyBorder="1" applyAlignment="1">
      <alignment horizontal="right"/>
      <protection/>
    </xf>
    <xf numFmtId="166" fontId="6" fillId="0" borderId="2" xfId="24" applyFont="1" applyFill="1" applyBorder="1" applyAlignment="1" applyProtection="1">
      <alignment horizontal="center" vertical="center" wrapText="1"/>
      <protection/>
    </xf>
    <xf numFmtId="167" fontId="6" fillId="0" borderId="2" xfId="24" applyNumberFormat="1" applyFont="1" applyFill="1" applyBorder="1" applyAlignment="1" applyProtection="1">
      <alignment horizontal="center" vertical="center" textRotation="90" wrapText="1"/>
      <protection/>
    </xf>
    <xf numFmtId="166" fontId="4" fillId="0" borderId="2" xfId="24" applyFont="1" applyBorder="1" applyAlignment="1">
      <alignment horizontal="center" vertical="center" textRotation="90" wrapText="1"/>
      <protection/>
    </xf>
    <xf numFmtId="168" fontId="4" fillId="0" borderId="2" xfId="24" applyNumberFormat="1" applyFont="1" applyBorder="1" applyAlignment="1">
      <alignment horizontal="center" vertical="center" textRotation="90" wrapText="1"/>
      <protection/>
    </xf>
    <xf numFmtId="167" fontId="7" fillId="3" borderId="2" xfId="24" applyNumberFormat="1" applyFont="1" applyFill="1" applyBorder="1" applyAlignment="1">
      <alignment horizontal="left" vertical="center" wrapText="1"/>
      <protection/>
    </xf>
    <xf numFmtId="167" fontId="8" fillId="3" borderId="2" xfId="24" applyNumberFormat="1" applyFont="1" applyFill="1" applyBorder="1" applyAlignment="1">
      <alignment horizontal="center" vertical="center"/>
      <protection/>
    </xf>
    <xf numFmtId="169" fontId="8" fillId="3" borderId="2" xfId="24" applyNumberFormat="1" applyFont="1" applyFill="1" applyBorder="1" applyAlignment="1">
      <alignment horizontal="center" vertical="center"/>
      <protection/>
    </xf>
    <xf numFmtId="167" fontId="9" fillId="0" borderId="2" xfId="24" applyNumberFormat="1" applyFont="1" applyFill="1" applyBorder="1" applyAlignment="1">
      <alignment horizontal="left" vertical="top" wrapText="1"/>
      <protection/>
    </xf>
    <xf numFmtId="167" fontId="8" fillId="0" borderId="2" xfId="24" applyNumberFormat="1" applyFont="1" applyFill="1" applyBorder="1" applyAlignment="1" applyProtection="1">
      <alignment horizontal="center" vertical="center"/>
      <protection/>
    </xf>
    <xf numFmtId="167" fontId="8" fillId="0" borderId="2" xfId="24" applyNumberFormat="1" applyFont="1" applyFill="1" applyBorder="1" applyAlignment="1" applyProtection="1">
      <alignment horizontal="center" vertical="center"/>
      <protection locked="0"/>
    </xf>
    <xf numFmtId="167" fontId="8" fillId="0" borderId="2" xfId="24" applyNumberFormat="1" applyFont="1" applyFill="1" applyBorder="1" applyAlignment="1">
      <alignment horizontal="center" vertical="center"/>
      <protection/>
    </xf>
    <xf numFmtId="169" fontId="8" fillId="0" borderId="2" xfId="24" applyNumberFormat="1" applyFont="1" applyFill="1" applyBorder="1" applyAlignment="1">
      <alignment horizontal="center" vertical="center"/>
      <protection/>
    </xf>
    <xf numFmtId="167" fontId="10" fillId="0" borderId="2" xfId="24" applyNumberFormat="1" applyFont="1" applyFill="1" applyBorder="1" applyAlignment="1">
      <alignment horizontal="left" vertical="top" wrapText="1"/>
      <protection/>
    </xf>
    <xf numFmtId="167" fontId="9" fillId="0" borderId="2" xfId="24" applyNumberFormat="1" applyFont="1" applyFill="1" applyBorder="1" applyAlignment="1" applyProtection="1">
      <alignment horizontal="center" vertical="center"/>
      <protection/>
    </xf>
    <xf numFmtId="167" fontId="9" fillId="0" borderId="2" xfId="24" applyNumberFormat="1" applyFont="1" applyFill="1" applyBorder="1" applyAlignment="1" applyProtection="1">
      <alignment horizontal="center" vertical="center"/>
      <protection locked="0"/>
    </xf>
    <xf numFmtId="167" fontId="6" fillId="0" borderId="2" xfId="24" applyNumberFormat="1" applyFont="1" applyFill="1" applyBorder="1" applyAlignment="1" applyProtection="1">
      <alignment horizontal="center" vertical="center"/>
      <protection locked="0"/>
    </xf>
    <xf numFmtId="169" fontId="11" fillId="0" borderId="2" xfId="24" applyNumberFormat="1" applyFont="1" applyFill="1" applyBorder="1" applyAlignment="1">
      <alignment horizontal="center" vertical="center"/>
      <protection/>
    </xf>
    <xf numFmtId="166" fontId="6" fillId="0" borderId="2" xfId="24" applyFont="1" applyFill="1" applyBorder="1" applyAlignment="1">
      <alignment horizontal="left" vertical="center" wrapText="1"/>
      <protection/>
    </xf>
    <xf numFmtId="167" fontId="6" fillId="0" borderId="2" xfId="24" applyNumberFormat="1" applyFont="1" applyFill="1" applyBorder="1" applyAlignment="1" applyProtection="1">
      <alignment horizontal="center" vertical="center"/>
      <protection/>
    </xf>
    <xf numFmtId="169" fontId="6" fillId="0" borderId="2" xfId="24" applyNumberFormat="1" applyFont="1" applyFill="1" applyBorder="1" applyAlignment="1">
      <alignment horizontal="center" vertical="center"/>
      <protection/>
    </xf>
    <xf numFmtId="167" fontId="6" fillId="0" borderId="2" xfId="24" applyNumberFormat="1" applyFont="1" applyFill="1" applyBorder="1" applyAlignment="1">
      <alignment horizontal="left" vertical="top" wrapText="1"/>
      <protection/>
    </xf>
    <xf numFmtId="167" fontId="8" fillId="0" borderId="2" xfId="24" applyNumberFormat="1" applyFont="1" applyFill="1" applyBorder="1" applyAlignment="1">
      <alignment horizontal="left" vertical="top" wrapText="1"/>
      <protection/>
    </xf>
    <xf numFmtId="167" fontId="6" fillId="0" borderId="2" xfId="24" applyNumberFormat="1" applyFont="1" applyFill="1" applyBorder="1" applyAlignment="1" applyProtection="1">
      <alignment horizontal="left" vertical="center"/>
      <protection/>
    </xf>
    <xf numFmtId="167" fontId="11" fillId="0" borderId="2" xfId="24" applyNumberFormat="1" applyFont="1" applyFill="1" applyBorder="1" applyAlignment="1" applyProtection="1">
      <alignment horizontal="center" vertical="center"/>
      <protection/>
    </xf>
    <xf numFmtId="167" fontId="12" fillId="0" borderId="2" xfId="24" applyNumberFormat="1" applyFont="1" applyFill="1" applyBorder="1" applyAlignment="1">
      <alignment horizontal="left" vertical="top" wrapText="1"/>
      <protection/>
    </xf>
    <xf numFmtId="167" fontId="8" fillId="0" borderId="2" xfId="24" applyNumberFormat="1" applyFont="1" applyFill="1" applyBorder="1" applyAlignment="1" applyProtection="1">
      <alignment horizontal="left" vertical="top" wrapText="1"/>
      <protection/>
    </xf>
    <xf numFmtId="167" fontId="6" fillId="0" borderId="2" xfId="24" applyNumberFormat="1" applyFont="1" applyFill="1" applyBorder="1" applyAlignment="1" applyProtection="1">
      <alignment horizontal="left" vertical="top" wrapText="1"/>
      <protection/>
    </xf>
    <xf numFmtId="169" fontId="9" fillId="0" borderId="2" xfId="24" applyNumberFormat="1" applyFont="1" applyFill="1" applyBorder="1" applyAlignment="1">
      <alignment horizontal="center" vertical="center"/>
      <protection/>
    </xf>
    <xf numFmtId="167" fontId="11" fillId="0" borderId="2" xfId="24" applyNumberFormat="1" applyFont="1" applyFill="1" applyBorder="1" applyAlignment="1">
      <alignment horizontal="left" vertical="top" wrapText="1"/>
      <protection/>
    </xf>
    <xf numFmtId="167" fontId="6" fillId="0" borderId="2" xfId="24" applyNumberFormat="1" applyFont="1" applyFill="1" applyBorder="1" applyAlignment="1">
      <alignment horizontal="left" vertical="center" wrapText="1"/>
      <protection/>
    </xf>
    <xf numFmtId="166" fontId="9" fillId="0" borderId="2" xfId="24" applyFont="1" applyFill="1" applyBorder="1" applyAlignment="1">
      <alignment horizontal="left" vertical="center" wrapText="1"/>
      <protection/>
    </xf>
    <xf numFmtId="167" fontId="4" fillId="0" borderId="2" xfId="24" applyNumberFormat="1" applyFont="1" applyFill="1" applyBorder="1" applyAlignment="1">
      <alignment horizontal="left" vertical="top" wrapText="1"/>
      <protection/>
    </xf>
    <xf numFmtId="170" fontId="13" fillId="0" borderId="0" xfId="0" applyNumberFormat="1" applyFont="1" applyAlignment="1">
      <alignment horizontal="center" vertical="center"/>
    </xf>
    <xf numFmtId="164" fontId="4" fillId="0" borderId="3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7" fontId="14" fillId="0" borderId="2" xfId="24" applyNumberFormat="1" applyFont="1" applyFill="1" applyBorder="1" applyAlignment="1">
      <alignment horizontal="left" vertical="top" wrapText="1"/>
      <protection/>
    </xf>
    <xf numFmtId="166" fontId="14" fillId="0" borderId="2" xfId="24" applyFont="1" applyFill="1" applyBorder="1" applyAlignment="1">
      <alignment horizontal="left" vertical="center" wrapText="1"/>
      <protection/>
    </xf>
    <xf numFmtId="167" fontId="15" fillId="2" borderId="2" xfId="24" applyNumberFormat="1" applyFont="1" applyFill="1" applyBorder="1" applyAlignment="1" applyProtection="1">
      <alignment horizontal="center" vertical="center"/>
      <protection/>
    </xf>
    <xf numFmtId="167" fontId="15" fillId="2" borderId="2" xfId="24" applyNumberFormat="1" applyFont="1" applyFill="1" applyBorder="1" applyAlignment="1" applyProtection="1">
      <alignment horizontal="center" vertical="center"/>
      <protection locked="0"/>
    </xf>
    <xf numFmtId="167" fontId="4" fillId="0" borderId="2" xfId="24" applyNumberFormat="1" applyFont="1" applyFill="1" applyBorder="1" applyAlignment="1">
      <alignment horizontal="center" vertical="center"/>
      <protection/>
    </xf>
    <xf numFmtId="169" fontId="15" fillId="2" borderId="2" xfId="24" applyNumberFormat="1" applyFont="1" applyFill="1" applyBorder="1" applyAlignment="1">
      <alignment horizontal="center" vertical="center"/>
      <protection/>
    </xf>
    <xf numFmtId="166" fontId="16" fillId="0" borderId="2" xfId="24" applyFont="1" applyFill="1" applyBorder="1" applyAlignment="1">
      <alignment horizontal="left" vertical="center" wrapText="1"/>
      <protection/>
    </xf>
    <xf numFmtId="167" fontId="17" fillId="0" borderId="4" xfId="24" applyNumberFormat="1" applyFont="1" applyFill="1" applyBorder="1" applyAlignment="1" applyProtection="1">
      <alignment horizontal="center" vertical="center" wrapText="1"/>
      <protection/>
    </xf>
    <xf numFmtId="167" fontId="18" fillId="0" borderId="2" xfId="24" applyNumberFormat="1" applyFont="1" applyFill="1" applyBorder="1" applyAlignment="1">
      <alignment horizontal="center" vertical="center"/>
      <protection/>
    </xf>
    <xf numFmtId="169" fontId="4" fillId="0" borderId="2" xfId="24" applyNumberFormat="1" applyFont="1" applyFill="1" applyBorder="1" applyAlignment="1">
      <alignment horizontal="center" vertical="center"/>
      <protection/>
    </xf>
    <xf numFmtId="167" fontId="17" fillId="2" borderId="2" xfId="24" applyNumberFormat="1" applyFont="1" applyFill="1" applyBorder="1" applyAlignment="1" applyProtection="1">
      <alignment horizontal="center" vertical="center"/>
      <protection/>
    </xf>
    <xf numFmtId="167" fontId="8" fillId="3" borderId="2" xfId="24" applyNumberFormat="1" applyFont="1" applyFill="1" applyBorder="1" applyAlignment="1" applyProtection="1">
      <alignment horizontal="center" vertical="center"/>
      <protection/>
    </xf>
    <xf numFmtId="167" fontId="8" fillId="3" borderId="2" xfId="24" applyNumberFormat="1" applyFont="1" applyFill="1" applyBorder="1" applyAlignment="1" applyProtection="1">
      <alignment horizontal="center" vertical="center"/>
      <protection locked="0"/>
    </xf>
    <xf numFmtId="167" fontId="14" fillId="0" borderId="2" xfId="24" applyNumberFormat="1" applyFont="1" applyFill="1" applyBorder="1" applyAlignment="1" applyProtection="1">
      <alignment horizontal="center" vertical="center"/>
      <protection/>
    </xf>
    <xf numFmtId="167" fontId="14" fillId="0" borderId="2" xfId="24" applyNumberFormat="1" applyFont="1" applyFill="1" applyBorder="1" applyAlignment="1" applyProtection="1">
      <alignment horizontal="center" vertical="center"/>
      <protection locked="0"/>
    </xf>
    <xf numFmtId="167" fontId="4" fillId="0" borderId="2" xfId="24" applyNumberFormat="1" applyFont="1" applyFill="1" applyBorder="1" applyAlignment="1" applyProtection="1">
      <alignment horizontal="center" vertical="center"/>
      <protection locked="0"/>
    </xf>
    <xf numFmtId="167" fontId="16" fillId="0" borderId="2" xfId="24" applyNumberFormat="1" applyFont="1" applyFill="1" applyBorder="1" applyAlignment="1">
      <alignment horizontal="left" vertical="top" wrapText="1"/>
      <protection/>
    </xf>
    <xf numFmtId="167" fontId="16" fillId="0" borderId="2" xfId="24" applyNumberFormat="1" applyFont="1" applyFill="1" applyBorder="1" applyAlignment="1" applyProtection="1">
      <alignment horizontal="center" vertical="center"/>
      <protection/>
    </xf>
    <xf numFmtId="167" fontId="16" fillId="0" borderId="2" xfId="24" applyNumberFormat="1" applyFont="1" applyFill="1" applyBorder="1" applyAlignment="1" applyProtection="1">
      <alignment horizontal="center" vertical="center"/>
      <protection locked="0"/>
    </xf>
    <xf numFmtId="167" fontId="11" fillId="2" borderId="2" xfId="24" applyNumberFormat="1" applyFont="1" applyFill="1" applyBorder="1" applyAlignment="1" applyProtection="1">
      <alignment horizontal="center" vertical="center"/>
      <protection locked="0"/>
    </xf>
    <xf numFmtId="167" fontId="4" fillId="0" borderId="2" xfId="24" applyNumberFormat="1" applyFont="1" applyFill="1" applyBorder="1" applyAlignment="1" applyProtection="1">
      <alignment horizontal="center" vertical="center"/>
      <protection/>
    </xf>
    <xf numFmtId="167" fontId="6" fillId="2" borderId="2" xfId="24" applyNumberFormat="1" applyFont="1" applyFill="1" applyBorder="1" applyAlignment="1" applyProtection="1">
      <alignment horizontal="center" vertical="center"/>
      <protection locked="0"/>
    </xf>
    <xf numFmtId="167" fontId="12" fillId="3" borderId="2" xfId="24" applyNumberFormat="1" applyFont="1" applyFill="1" applyBorder="1" applyAlignment="1" applyProtection="1">
      <alignment horizontal="center" vertical="center"/>
      <protection/>
    </xf>
    <xf numFmtId="167" fontId="12" fillId="3" borderId="2" xfId="24" applyNumberFormat="1" applyFont="1" applyFill="1" applyBorder="1" applyAlignment="1" applyProtection="1">
      <alignment horizontal="center" vertical="center"/>
      <protection locked="0"/>
    </xf>
    <xf numFmtId="169" fontId="9" fillId="3" borderId="2" xfId="24" applyNumberFormat="1" applyFont="1" applyFill="1" applyBorder="1" applyAlignment="1">
      <alignment horizontal="center" vertical="center"/>
      <protection/>
    </xf>
    <xf numFmtId="169" fontId="6" fillId="3" borderId="2" xfId="24" applyNumberFormat="1" applyFont="1" applyFill="1" applyBorder="1" applyAlignment="1">
      <alignment horizontal="center" vertical="center"/>
      <protection/>
    </xf>
    <xf numFmtId="167" fontId="12" fillId="0" borderId="2" xfId="24" applyNumberFormat="1" applyFont="1" applyFill="1" applyBorder="1" applyAlignment="1" applyProtection="1">
      <alignment horizontal="center" vertical="center"/>
      <protection/>
    </xf>
    <xf numFmtId="167" fontId="12" fillId="0" borderId="2" xfId="24" applyNumberFormat="1" applyFont="1" applyFill="1" applyBorder="1" applyAlignment="1" applyProtection="1">
      <alignment horizontal="center" vertical="center"/>
      <protection locked="0"/>
    </xf>
    <xf numFmtId="167" fontId="7" fillId="3" borderId="2" xfId="24" applyNumberFormat="1" applyFont="1" applyFill="1" applyBorder="1" applyAlignment="1">
      <alignment horizontal="left" vertical="top" wrapText="1"/>
      <protection/>
    </xf>
    <xf numFmtId="166" fontId="8" fillId="0" borderId="2" xfId="24" applyFont="1" applyFill="1" applyBorder="1" applyAlignment="1">
      <alignment horizontal="left" vertical="center" wrapText="1"/>
      <protection/>
    </xf>
    <xf numFmtId="167" fontId="8" fillId="3" borderId="2" xfId="24" applyNumberFormat="1" applyFont="1" applyFill="1" applyBorder="1" applyAlignment="1" applyProtection="1">
      <alignment horizontal="center" vertical="center" wrapText="1"/>
      <protection/>
    </xf>
    <xf numFmtId="167" fontId="8" fillId="0" borderId="2" xfId="24" applyNumberFormat="1" applyFont="1" applyFill="1" applyBorder="1" applyAlignment="1" applyProtection="1">
      <alignment horizontal="center" vertical="center" wrapText="1"/>
      <protection/>
    </xf>
    <xf numFmtId="167" fontId="11" fillId="0" borderId="2" xfId="24" applyNumberFormat="1" applyFont="1" applyFill="1" applyBorder="1" applyAlignment="1" applyProtection="1">
      <alignment horizontal="left" vertical="top" wrapText="1"/>
      <protection/>
    </xf>
    <xf numFmtId="167" fontId="6" fillId="0" borderId="2" xfId="24" applyNumberFormat="1" applyFont="1" applyFill="1" applyBorder="1" applyAlignment="1" applyProtection="1">
      <alignment horizontal="center" vertical="center" wrapText="1"/>
      <protection/>
    </xf>
    <xf numFmtId="167" fontId="16" fillId="0" borderId="2" xfId="24" applyNumberFormat="1" applyFont="1" applyFill="1" applyBorder="1" applyAlignment="1" applyProtection="1">
      <alignment horizontal="left" vertical="top" wrapText="1"/>
      <protection/>
    </xf>
    <xf numFmtId="167" fontId="19" fillId="0" borderId="2" xfId="24" applyNumberFormat="1" applyFont="1" applyFill="1" applyBorder="1" applyAlignment="1">
      <alignment horizontal="left" vertical="top" wrapText="1"/>
      <protection/>
    </xf>
    <xf numFmtId="167" fontId="20" fillId="0" borderId="2" xfId="24" applyNumberFormat="1" applyFont="1" applyFill="1" applyBorder="1" applyAlignment="1">
      <alignment horizontal="left" vertical="top" wrapText="1"/>
      <protection/>
    </xf>
    <xf numFmtId="167" fontId="21" fillId="0" borderId="2" xfId="24" applyNumberFormat="1" applyFont="1" applyFill="1" applyBorder="1" applyAlignment="1">
      <alignment horizontal="left" vertical="top" wrapText="1"/>
      <protection/>
    </xf>
    <xf numFmtId="167" fontId="15" fillId="0" borderId="2" xfId="24" applyNumberFormat="1" applyFont="1" applyFill="1" applyBorder="1" applyAlignment="1" applyProtection="1">
      <alignment horizontal="center" vertical="center"/>
      <protection/>
    </xf>
    <xf numFmtId="167" fontId="15" fillId="0" borderId="2" xfId="24" applyNumberFormat="1" applyFont="1" applyFill="1" applyBorder="1" applyAlignment="1" applyProtection="1">
      <alignment horizontal="center" vertical="center"/>
      <protection locked="0"/>
    </xf>
    <xf numFmtId="169" fontId="15" fillId="0" borderId="2" xfId="24" applyNumberFormat="1" applyFont="1" applyFill="1" applyBorder="1" applyAlignment="1">
      <alignment horizontal="center" vertical="center"/>
      <protection/>
    </xf>
    <xf numFmtId="169" fontId="6" fillId="0" borderId="2" xfId="24" applyNumberFormat="1" applyFont="1" applyFill="1" applyBorder="1" applyAlignment="1" applyProtection="1">
      <alignment horizontal="center" vertical="center"/>
      <protection/>
    </xf>
    <xf numFmtId="166" fontId="7" fillId="3" borderId="2" xfId="24" applyFont="1" applyFill="1" applyBorder="1" applyAlignment="1">
      <alignment horizontal="left" vertical="center" wrapText="1"/>
      <protection/>
    </xf>
    <xf numFmtId="166" fontId="11" fillId="2" borderId="2" xfId="24" applyFont="1" applyFill="1" applyBorder="1" applyAlignment="1">
      <alignment horizontal="left" vertical="center" wrapText="1"/>
      <protection/>
    </xf>
    <xf numFmtId="167" fontId="6" fillId="0" borderId="2" xfId="24" applyNumberFormat="1" applyFont="1" applyFill="1" applyBorder="1" applyAlignment="1">
      <alignment horizontal="center" vertical="center"/>
      <protection/>
    </xf>
    <xf numFmtId="167" fontId="5" fillId="4" borderId="2" xfId="24" applyNumberFormat="1" applyFont="1" applyFill="1" applyBorder="1" applyAlignment="1" applyProtection="1">
      <alignment horizontal="left" vertical="center" wrapText="1"/>
      <protection/>
    </xf>
    <xf numFmtId="167" fontId="5" fillId="4" borderId="2" xfId="24" applyNumberFormat="1" applyFont="1" applyFill="1" applyBorder="1" applyAlignment="1">
      <alignment horizontal="center" vertical="center"/>
      <protection/>
    </xf>
    <xf numFmtId="169" fontId="15" fillId="4" borderId="2" xfId="24" applyNumberFormat="1" applyFont="1" applyFill="1" applyBorder="1" applyAlignment="1">
      <alignment horizontal="center"/>
      <protection/>
    </xf>
    <xf numFmtId="169" fontId="8" fillId="5" borderId="2" xfId="24" applyNumberFormat="1" applyFont="1" applyFill="1" applyBorder="1" applyAlignment="1">
      <alignment horizontal="center" vertical="center"/>
      <protection/>
    </xf>
    <xf numFmtId="169" fontId="15" fillId="4" borderId="2" xfId="24" applyNumberFormat="1" applyFont="1" applyFill="1" applyBorder="1" applyAlignment="1">
      <alignment horizontal="center" vertical="center"/>
      <protection/>
    </xf>
    <xf numFmtId="168" fontId="4" fillId="0" borderId="0" xfId="24" applyNumberFormat="1" applyFont="1">
      <alignment/>
      <protection/>
    </xf>
    <xf numFmtId="166" fontId="5" fillId="0" borderId="0" xfId="24" applyFont="1" applyBorder="1" applyAlignment="1">
      <alignment horizontal="center" vertical="center" wrapText="1"/>
      <protection/>
    </xf>
    <xf numFmtId="166" fontId="4" fillId="0" borderId="2" xfId="24" applyFont="1" applyBorder="1" applyAlignment="1">
      <alignment horizontal="center" textRotation="90" wrapText="1"/>
      <protection/>
    </xf>
    <xf numFmtId="168" fontId="4" fillId="0" borderId="2" xfId="24" applyNumberFormat="1" applyFont="1" applyBorder="1" applyAlignment="1">
      <alignment horizontal="center" textRotation="90" wrapText="1"/>
      <protection/>
    </xf>
    <xf numFmtId="166" fontId="8" fillId="0" borderId="2" xfId="24" applyFont="1" applyFill="1" applyBorder="1" applyAlignment="1" applyProtection="1">
      <alignment horizontal="center" vertical="center" wrapText="1"/>
      <protection/>
    </xf>
    <xf numFmtId="167" fontId="6" fillId="3" borderId="2" xfId="24" applyNumberFormat="1" applyFont="1" applyFill="1" applyBorder="1" applyAlignment="1" applyProtection="1">
      <alignment horizontal="center" vertical="center" wrapText="1"/>
      <protection/>
    </xf>
    <xf numFmtId="164" fontId="22" fillId="0" borderId="2" xfId="24" applyNumberFormat="1" applyFont="1" applyBorder="1">
      <alignment/>
      <protection/>
    </xf>
    <xf numFmtId="172" fontId="22" fillId="0" borderId="2" xfId="24" applyNumberFormat="1" applyFont="1" applyBorder="1">
      <alignment/>
      <protection/>
    </xf>
    <xf numFmtId="166" fontId="4" fillId="0" borderId="2" xfId="24" applyFont="1" applyBorder="1">
      <alignment/>
      <protection/>
    </xf>
    <xf numFmtId="169" fontId="6" fillId="2" borderId="2" xfId="24" applyNumberFormat="1" applyFont="1" applyFill="1" applyBorder="1" applyAlignment="1">
      <alignment horizontal="center" vertical="center"/>
      <protection/>
    </xf>
    <xf numFmtId="166" fontId="23" fillId="0" borderId="0" xfId="24" applyFont="1">
      <alignment/>
      <protection/>
    </xf>
    <xf numFmtId="164" fontId="23" fillId="0" borderId="0" xfId="0" applyFont="1" applyAlignment="1">
      <alignment/>
    </xf>
    <xf numFmtId="166" fontId="22" fillId="0" borderId="0" xfId="24" applyFont="1">
      <alignment/>
      <protection/>
    </xf>
    <xf numFmtId="166" fontId="16" fillId="0" borderId="0" xfId="24" applyFont="1">
      <alignment/>
      <protection/>
    </xf>
    <xf numFmtId="166" fontId="22" fillId="2" borderId="0" xfId="24" applyFont="1" applyFill="1">
      <alignment/>
      <protection/>
    </xf>
    <xf numFmtId="164" fontId="12" fillId="0" borderId="2" xfId="24" applyNumberFormat="1" applyFont="1" applyBorder="1">
      <alignment/>
      <protection/>
    </xf>
    <xf numFmtId="172" fontId="24" fillId="0" borderId="2" xfId="24" applyNumberFormat="1" applyFont="1" applyBorder="1">
      <alignment/>
      <protection/>
    </xf>
    <xf numFmtId="169" fontId="8" fillId="2" borderId="2" xfId="24" applyNumberFormat="1" applyFont="1" applyFill="1" applyBorder="1" applyAlignment="1">
      <alignment horizontal="center" vertical="center"/>
      <protection/>
    </xf>
    <xf numFmtId="166" fontId="4" fillId="2" borderId="0" xfId="24" applyFont="1" applyFill="1">
      <alignment/>
      <protection/>
    </xf>
    <xf numFmtId="166" fontId="4" fillId="0" borderId="0" xfId="24" applyFont="1" applyAlignment="1">
      <alignment horizontal="center"/>
      <protection/>
    </xf>
    <xf numFmtId="166" fontId="16" fillId="2" borderId="0" xfId="24" applyFont="1" applyFill="1">
      <alignment/>
      <protection/>
    </xf>
    <xf numFmtId="164" fontId="4" fillId="0" borderId="3" xfId="0" applyFont="1" applyBorder="1" applyAlignment="1">
      <alignment horizontal="center" vertical="center"/>
    </xf>
    <xf numFmtId="170" fontId="4" fillId="0" borderId="0" xfId="0" applyNumberFormat="1" applyFont="1" applyAlignment="1">
      <alignment horizontal="center"/>
    </xf>
    <xf numFmtId="164" fontId="23" fillId="6" borderId="2" xfId="24" applyNumberFormat="1" applyFont="1" applyFill="1" applyBorder="1">
      <alignment/>
      <protection/>
    </xf>
    <xf numFmtId="172" fontId="22" fillId="6" borderId="2" xfId="24" applyNumberFormat="1" applyFont="1" applyFill="1" applyBorder="1">
      <alignment/>
      <protection/>
    </xf>
    <xf numFmtId="164" fontId="25" fillId="0" borderId="2" xfId="24" applyNumberFormat="1" applyFont="1" applyBorder="1">
      <alignment/>
      <protection/>
    </xf>
    <xf numFmtId="172" fontId="25" fillId="0" borderId="2" xfId="24" applyNumberFormat="1" applyFont="1" applyBorder="1">
      <alignment/>
      <protection/>
    </xf>
    <xf numFmtId="166" fontId="26" fillId="3" borderId="2" xfId="24" applyFont="1" applyFill="1" applyBorder="1">
      <alignment/>
      <protection/>
    </xf>
    <xf numFmtId="172" fontId="26" fillId="3" borderId="2" xfId="24" applyNumberFormat="1" applyFont="1" applyFill="1" applyBorder="1">
      <alignment/>
      <protection/>
    </xf>
    <xf numFmtId="167" fontId="8" fillId="2" borderId="2" xfId="24" applyNumberFormat="1" applyFont="1" applyFill="1" applyBorder="1" applyAlignment="1" applyProtection="1">
      <alignment horizontal="center" vertical="center"/>
      <protection locked="0"/>
    </xf>
    <xf numFmtId="166" fontId="22" fillId="2" borderId="2" xfId="24" applyFont="1" applyFill="1" applyBorder="1">
      <alignment/>
      <protection/>
    </xf>
    <xf numFmtId="172" fontId="22" fillId="2" borderId="2" xfId="24" applyNumberFormat="1" applyFont="1" applyFill="1" applyBorder="1">
      <alignment/>
      <protection/>
    </xf>
    <xf numFmtId="164" fontId="4" fillId="2" borderId="2" xfId="24" applyNumberFormat="1" applyFont="1" applyFill="1" applyBorder="1">
      <alignment/>
      <protection/>
    </xf>
    <xf numFmtId="169" fontId="8" fillId="6" borderId="2" xfId="24" applyNumberFormat="1" applyFont="1" applyFill="1" applyBorder="1" applyAlignment="1">
      <alignment horizontal="center" vertical="center"/>
      <protection/>
    </xf>
    <xf numFmtId="166" fontId="12" fillId="0" borderId="0" xfId="24" applyFont="1">
      <alignment/>
      <protection/>
    </xf>
    <xf numFmtId="164" fontId="12" fillId="0" borderId="0" xfId="0" applyFont="1" applyAlignment="1">
      <alignment/>
    </xf>
    <xf numFmtId="166" fontId="16" fillId="2" borderId="2" xfId="24" applyFont="1" applyFill="1" applyBorder="1">
      <alignment/>
      <protection/>
    </xf>
    <xf numFmtId="166" fontId="14" fillId="2" borderId="2" xfId="24" applyFont="1" applyFill="1" applyBorder="1">
      <alignment/>
      <protection/>
    </xf>
    <xf numFmtId="172" fontId="24" fillId="2" borderId="2" xfId="24" applyNumberFormat="1" applyFont="1" applyFill="1" applyBorder="1">
      <alignment/>
      <protection/>
    </xf>
    <xf numFmtId="166" fontId="18" fillId="0" borderId="0" xfId="24" applyFont="1">
      <alignment/>
      <protection/>
    </xf>
    <xf numFmtId="164" fontId="18" fillId="0" borderId="0" xfId="0" applyFont="1" applyAlignment="1">
      <alignment/>
    </xf>
    <xf numFmtId="167" fontId="15" fillId="0" borderId="2" xfId="24" applyNumberFormat="1" applyFont="1" applyFill="1" applyBorder="1" applyAlignment="1" applyProtection="1">
      <alignment horizontal="center" vertical="center" wrapText="1"/>
      <protection/>
    </xf>
    <xf numFmtId="166" fontId="16" fillId="0" borderId="2" xfId="24" applyFont="1" applyBorder="1">
      <alignment/>
      <protection/>
    </xf>
    <xf numFmtId="166" fontId="14" fillId="0" borderId="2" xfId="24" applyFont="1" applyBorder="1">
      <alignment/>
      <protection/>
    </xf>
    <xf numFmtId="172" fontId="18" fillId="0" borderId="0" xfId="24" applyNumberFormat="1" applyFont="1">
      <alignment/>
      <protection/>
    </xf>
    <xf numFmtId="169" fontId="17" fillId="2" borderId="2" xfId="24" applyNumberFormat="1" applyFont="1" applyFill="1" applyBorder="1" applyAlignment="1">
      <alignment horizontal="center" vertical="center"/>
      <protection/>
    </xf>
    <xf numFmtId="172" fontId="4" fillId="0" borderId="0" xfId="24" applyNumberFormat="1" applyFont="1">
      <alignment/>
      <protection/>
    </xf>
    <xf numFmtId="172" fontId="12" fillId="0" borderId="0" xfId="24" applyNumberFormat="1" applyFont="1">
      <alignment/>
      <protection/>
    </xf>
    <xf numFmtId="166" fontId="6" fillId="0" borderId="0" xfId="24" applyFont="1" applyFill="1">
      <alignment/>
      <protection/>
    </xf>
    <xf numFmtId="172" fontId="6" fillId="0" borderId="0" xfId="24" applyNumberFormat="1" applyFont="1" applyFill="1">
      <alignment/>
      <protection/>
    </xf>
    <xf numFmtId="167" fontId="17" fillId="5" borderId="2" xfId="24" applyNumberFormat="1" applyFont="1" applyFill="1" applyBorder="1" applyAlignment="1" applyProtection="1">
      <alignment horizontal="center" vertical="center" wrapText="1"/>
      <protection/>
    </xf>
    <xf numFmtId="173" fontId="4" fillId="0" borderId="0" xfId="24" applyNumberFormat="1" applyFont="1">
      <alignment/>
      <protection/>
    </xf>
    <xf numFmtId="174" fontId="4" fillId="0" borderId="0" xfId="24" applyNumberFormat="1" applyFo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Заголовок" xfId="20"/>
    <cellStyle name="Заголовок1" xfId="21"/>
    <cellStyle name="Результат" xfId="22"/>
    <cellStyle name="Результат2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4BD5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3"/>
  <sheetViews>
    <sheetView zoomScale="82" zoomScaleNormal="82" zoomScaleSheetLayoutView="75" workbookViewId="0" topLeftCell="A1">
      <selection activeCell="A2" sqref="A2"/>
    </sheetView>
  </sheetViews>
  <sheetFormatPr defaultColWidth="9.140625" defaultRowHeight="12.75"/>
  <cols>
    <col min="1" max="1" width="100.7109375" style="0" customWidth="1"/>
    <col min="2" max="3" width="4.421875" style="0" customWidth="1"/>
    <col min="4" max="4" width="13.57421875" style="0" customWidth="1"/>
    <col min="5" max="5" width="5.421875" style="0" customWidth="1"/>
    <col min="6" max="6" width="13.28125" style="0" customWidth="1"/>
    <col min="7" max="7" width="13.421875" style="0" customWidth="1"/>
    <col min="8" max="8" width="13.8515625" style="0" customWidth="1"/>
    <col min="9" max="16384" width="11.421875" style="0" customWidth="1"/>
  </cols>
  <sheetData>
    <row r="1" spans="1:9" ht="23.25" customHeight="1">
      <c r="A1" s="1"/>
      <c r="B1" s="2"/>
      <c r="C1" s="2"/>
      <c r="D1" s="2"/>
      <c r="E1" s="2"/>
      <c r="F1" s="3" t="s">
        <v>0</v>
      </c>
      <c r="G1" s="3"/>
      <c r="H1" s="3"/>
      <c r="I1" s="3"/>
    </row>
    <row r="2" spans="1:11" ht="49.5" customHeight="1">
      <c r="A2" s="1"/>
      <c r="B2" s="4"/>
      <c r="C2" s="5" t="s">
        <v>1</v>
      </c>
      <c r="D2" s="5"/>
      <c r="E2" s="5"/>
      <c r="F2" s="5"/>
      <c r="G2" s="5"/>
      <c r="H2" s="5"/>
      <c r="I2" s="5"/>
      <c r="J2" s="5"/>
      <c r="K2" s="5"/>
    </row>
    <row r="3" spans="1:13" s="7" customFormat="1" ht="1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9" ht="13.5">
      <c r="A5" s="1"/>
      <c r="B5" s="2"/>
      <c r="C5" s="2"/>
      <c r="D5" s="2"/>
      <c r="E5" s="2"/>
      <c r="F5" s="8"/>
      <c r="G5" s="9" t="s">
        <v>3</v>
      </c>
      <c r="H5" s="9"/>
      <c r="I5" s="9"/>
    </row>
    <row r="6" spans="1:9" ht="104.25" customHeight="1">
      <c r="A6" s="10"/>
      <c r="B6" s="11" t="s">
        <v>4</v>
      </c>
      <c r="C6" s="11" t="s">
        <v>5</v>
      </c>
      <c r="D6" s="11" t="s">
        <v>6</v>
      </c>
      <c r="E6" s="11" t="s">
        <v>7</v>
      </c>
      <c r="F6" s="12" t="s">
        <v>8</v>
      </c>
      <c r="G6" s="13" t="s">
        <v>9</v>
      </c>
      <c r="H6" s="13" t="s">
        <v>10</v>
      </c>
      <c r="I6" s="12" t="s">
        <v>11</v>
      </c>
    </row>
    <row r="7" spans="1:9" ht="18.75" customHeight="1">
      <c r="A7" s="14" t="s">
        <v>12</v>
      </c>
      <c r="B7" s="15" t="s">
        <v>13</v>
      </c>
      <c r="C7" s="15" t="s">
        <v>14</v>
      </c>
      <c r="D7" s="15" t="s">
        <v>15</v>
      </c>
      <c r="E7" s="15" t="s">
        <v>16</v>
      </c>
      <c r="F7" s="16">
        <f>F8+F18+F47+F44</f>
        <v>1500922.2000000002</v>
      </c>
      <c r="G7" s="16">
        <f>G8+G18+G47+G44</f>
        <v>267337.77</v>
      </c>
      <c r="H7" s="16">
        <f>H8+H18</f>
        <v>-1068664.4300000002</v>
      </c>
      <c r="I7" s="16">
        <f>G7/F7*100</f>
        <v>17.811567448332763</v>
      </c>
    </row>
    <row r="8" spans="1:9" ht="17.25" customHeight="1">
      <c r="A8" s="17" t="s">
        <v>17</v>
      </c>
      <c r="B8" s="18" t="s">
        <v>13</v>
      </c>
      <c r="C8" s="19" t="s">
        <v>18</v>
      </c>
      <c r="D8" s="20" t="s">
        <v>15</v>
      </c>
      <c r="E8" s="19" t="s">
        <v>16</v>
      </c>
      <c r="F8" s="21">
        <f>F9+F12+F14</f>
        <v>680869.78</v>
      </c>
      <c r="G8" s="21">
        <f>G9+G12+G14</f>
        <v>139781.21000000002</v>
      </c>
      <c r="H8" s="21">
        <f aca="true" t="shared" si="0" ref="H8:H17">G8-F8</f>
        <v>-541088.5700000001</v>
      </c>
      <c r="I8" s="21">
        <f>I9</f>
        <v>20.091891606263452</v>
      </c>
    </row>
    <row r="9" spans="1:9" ht="34.5" customHeight="1">
      <c r="A9" s="22" t="s">
        <v>19</v>
      </c>
      <c r="B9" s="23" t="s">
        <v>13</v>
      </c>
      <c r="C9" s="24" t="s">
        <v>18</v>
      </c>
      <c r="D9" s="25" t="s">
        <v>20</v>
      </c>
      <c r="E9" s="19" t="s">
        <v>21</v>
      </c>
      <c r="F9" s="21">
        <f>F10+F11</f>
        <v>0</v>
      </c>
      <c r="G9" s="21">
        <f>G10+G11</f>
        <v>0</v>
      </c>
      <c r="H9" s="26">
        <f t="shared" si="0"/>
        <v>0</v>
      </c>
      <c r="I9" s="26">
        <f>I17</f>
        <v>20.091891606263452</v>
      </c>
    </row>
    <row r="10" spans="1:9" ht="17.25" customHeight="1">
      <c r="A10" s="27" t="s">
        <v>22</v>
      </c>
      <c r="B10" s="28" t="s">
        <v>13</v>
      </c>
      <c r="C10" s="25" t="s">
        <v>18</v>
      </c>
      <c r="D10" s="25" t="s">
        <v>20</v>
      </c>
      <c r="E10" s="25" t="s">
        <v>23</v>
      </c>
      <c r="F10" s="29">
        <v>0</v>
      </c>
      <c r="G10" s="29">
        <v>0</v>
      </c>
      <c r="H10" s="29">
        <f t="shared" si="0"/>
        <v>0</v>
      </c>
      <c r="I10" s="29" t="e">
        <f aca="true" t="shared" si="1" ref="I10:I17">G10/F10*100</f>
        <v>#DIV/0!</v>
      </c>
    </row>
    <row r="11" spans="1:9" ht="28.5" customHeight="1">
      <c r="A11" s="30" t="s">
        <v>24</v>
      </c>
      <c r="B11" s="28" t="s">
        <v>13</v>
      </c>
      <c r="C11" s="25" t="s">
        <v>18</v>
      </c>
      <c r="D11" s="25" t="s">
        <v>20</v>
      </c>
      <c r="E11" s="25" t="s">
        <v>25</v>
      </c>
      <c r="F11" s="29">
        <v>0</v>
      </c>
      <c r="G11" s="29">
        <v>0</v>
      </c>
      <c r="H11" s="29">
        <f t="shared" si="0"/>
        <v>0</v>
      </c>
      <c r="I11" s="29" t="e">
        <f t="shared" si="1"/>
        <v>#DIV/0!</v>
      </c>
    </row>
    <row r="12" spans="1:9" ht="17.25" customHeight="1">
      <c r="A12" s="22" t="s">
        <v>26</v>
      </c>
      <c r="B12" s="18" t="s">
        <v>13</v>
      </c>
      <c r="C12" s="19" t="s">
        <v>18</v>
      </c>
      <c r="D12" s="19" t="s">
        <v>27</v>
      </c>
      <c r="E12" s="19" t="s">
        <v>21</v>
      </c>
      <c r="F12" s="21">
        <f>F13</f>
        <v>0</v>
      </c>
      <c r="G12" s="21">
        <f>G13</f>
        <v>0</v>
      </c>
      <c r="H12" s="21">
        <f t="shared" si="0"/>
        <v>0</v>
      </c>
      <c r="I12" s="21" t="e">
        <f t="shared" si="1"/>
        <v>#DIV/0!</v>
      </c>
    </row>
    <row r="13" spans="1:9" ht="27.75" customHeight="1">
      <c r="A13" s="30" t="s">
        <v>24</v>
      </c>
      <c r="B13" s="28" t="s">
        <v>13</v>
      </c>
      <c r="C13" s="25" t="s">
        <v>18</v>
      </c>
      <c r="D13" s="25" t="s">
        <v>27</v>
      </c>
      <c r="E13" s="25" t="s">
        <v>25</v>
      </c>
      <c r="F13" s="29">
        <v>0</v>
      </c>
      <c r="G13" s="29">
        <v>0</v>
      </c>
      <c r="H13" s="29">
        <f t="shared" si="0"/>
        <v>0</v>
      </c>
      <c r="I13" s="29" t="e">
        <f t="shared" si="1"/>
        <v>#DIV/0!</v>
      </c>
    </row>
    <row r="14" spans="1:9" ht="17.25" customHeight="1">
      <c r="A14" s="31" t="s">
        <v>28</v>
      </c>
      <c r="B14" s="18" t="s">
        <v>13</v>
      </c>
      <c r="C14" s="19" t="s">
        <v>18</v>
      </c>
      <c r="D14" s="19" t="s">
        <v>29</v>
      </c>
      <c r="E14" s="19" t="s">
        <v>21</v>
      </c>
      <c r="F14" s="21">
        <f>F15+F16+F17</f>
        <v>680869.78</v>
      </c>
      <c r="G14" s="21">
        <f>G15+G16+G17</f>
        <v>139781.21000000002</v>
      </c>
      <c r="H14" s="21">
        <f t="shared" si="0"/>
        <v>-541088.5700000001</v>
      </c>
      <c r="I14" s="21">
        <f t="shared" si="1"/>
        <v>20.529800867355284</v>
      </c>
    </row>
    <row r="15" spans="1:9" ht="17.25" customHeight="1">
      <c r="A15" s="27" t="s">
        <v>22</v>
      </c>
      <c r="B15" s="28" t="s">
        <v>13</v>
      </c>
      <c r="C15" s="25" t="s">
        <v>18</v>
      </c>
      <c r="D15" s="25" t="s">
        <v>29</v>
      </c>
      <c r="E15" s="25" t="s">
        <v>23</v>
      </c>
      <c r="F15" s="29">
        <v>507580.48</v>
      </c>
      <c r="G15" s="29">
        <v>108982.49</v>
      </c>
      <c r="H15" s="29">
        <f t="shared" si="0"/>
        <v>-398597.99</v>
      </c>
      <c r="I15" s="29">
        <f t="shared" si="1"/>
        <v>21.4709773709186</v>
      </c>
    </row>
    <row r="16" spans="1:9" ht="17.25" customHeight="1">
      <c r="A16" s="32" t="s">
        <v>30</v>
      </c>
      <c r="B16" s="28" t="s">
        <v>13</v>
      </c>
      <c r="C16" s="25" t="s">
        <v>18</v>
      </c>
      <c r="D16" s="25" t="s">
        <v>29</v>
      </c>
      <c r="E16" s="25" t="s">
        <v>31</v>
      </c>
      <c r="F16" s="29">
        <v>20000</v>
      </c>
      <c r="G16" s="29">
        <v>0</v>
      </c>
      <c r="H16" s="29">
        <f t="shared" si="0"/>
        <v>-20000</v>
      </c>
      <c r="I16" s="29">
        <f t="shared" si="1"/>
        <v>0</v>
      </c>
    </row>
    <row r="17" spans="1:9" ht="30" customHeight="1">
      <c r="A17" s="30" t="s">
        <v>24</v>
      </c>
      <c r="B17" s="28" t="s">
        <v>13</v>
      </c>
      <c r="C17" s="25" t="s">
        <v>18</v>
      </c>
      <c r="D17" s="25" t="s">
        <v>29</v>
      </c>
      <c r="E17" s="25" t="s">
        <v>25</v>
      </c>
      <c r="F17" s="29">
        <v>153289.3</v>
      </c>
      <c r="G17" s="29">
        <v>30798.72</v>
      </c>
      <c r="H17" s="29">
        <f t="shared" si="0"/>
        <v>-122490.57999999999</v>
      </c>
      <c r="I17" s="29">
        <f t="shared" si="1"/>
        <v>20.091891606263452</v>
      </c>
    </row>
    <row r="18" spans="1:9" ht="31.5" customHeight="1">
      <c r="A18" s="17" t="s">
        <v>32</v>
      </c>
      <c r="B18" s="18" t="s">
        <v>13</v>
      </c>
      <c r="C18" s="19" t="s">
        <v>33</v>
      </c>
      <c r="D18" s="20" t="s">
        <v>15</v>
      </c>
      <c r="E18" s="19" t="s">
        <v>16</v>
      </c>
      <c r="F18" s="21">
        <f>F19+F22+F25+F35+F38</f>
        <v>705132.42</v>
      </c>
      <c r="G18" s="21">
        <f>G19+G22+G25+G35+G38</f>
        <v>127556.56</v>
      </c>
      <c r="H18" s="21">
        <f>H25+H34+H47+H22</f>
        <v>-527575.8600000001</v>
      </c>
      <c r="I18" s="21">
        <f>G18/F18%</f>
        <v>18.089731287635306</v>
      </c>
    </row>
    <row r="19" spans="1:9" ht="17.25" customHeight="1">
      <c r="A19" s="22" t="s">
        <v>26</v>
      </c>
      <c r="B19" s="33" t="s">
        <v>13</v>
      </c>
      <c r="C19" s="25" t="s">
        <v>33</v>
      </c>
      <c r="D19" s="19" t="s">
        <v>27</v>
      </c>
      <c r="E19" s="19" t="s">
        <v>16</v>
      </c>
      <c r="F19" s="21">
        <f aca="true" t="shared" si="2" ref="F19:F20">F20</f>
        <v>0</v>
      </c>
      <c r="G19" s="21">
        <f aca="true" t="shared" si="3" ref="G19:G20">G20</f>
        <v>0</v>
      </c>
      <c r="H19" s="26">
        <f>G19-F19</f>
        <v>0</v>
      </c>
      <c r="I19" s="29" t="e">
        <f aca="true" t="shared" si="4" ref="I19:I46">G19/F19*100</f>
        <v>#DIV/0!</v>
      </c>
    </row>
    <row r="20" spans="1:9" ht="17.25" customHeight="1">
      <c r="A20" s="34" t="s">
        <v>34</v>
      </c>
      <c r="B20" s="18" t="s">
        <v>13</v>
      </c>
      <c r="C20" s="19" t="s">
        <v>33</v>
      </c>
      <c r="D20" s="19" t="s">
        <v>27</v>
      </c>
      <c r="E20" s="19" t="s">
        <v>21</v>
      </c>
      <c r="F20" s="21">
        <f t="shared" si="2"/>
        <v>0</v>
      </c>
      <c r="G20" s="21">
        <f t="shared" si="3"/>
        <v>0</v>
      </c>
      <c r="H20" s="21">
        <f>F20-G20</f>
        <v>0</v>
      </c>
      <c r="I20" s="21" t="e">
        <f t="shared" si="4"/>
        <v>#DIV/0!</v>
      </c>
    </row>
    <row r="21" spans="1:9" ht="28.5" customHeight="1">
      <c r="A21" s="30" t="s">
        <v>24</v>
      </c>
      <c r="B21" s="28" t="s">
        <v>13</v>
      </c>
      <c r="C21" s="25" t="s">
        <v>33</v>
      </c>
      <c r="D21" s="25" t="s">
        <v>27</v>
      </c>
      <c r="E21" s="25" t="s">
        <v>25</v>
      </c>
      <c r="F21" s="29">
        <v>0</v>
      </c>
      <c r="G21" s="29">
        <v>0</v>
      </c>
      <c r="H21" s="29">
        <f aca="true" t="shared" si="5" ref="H21:H26">G21-F21</f>
        <v>0</v>
      </c>
      <c r="I21" s="29" t="e">
        <f t="shared" si="4"/>
        <v>#DIV/0!</v>
      </c>
    </row>
    <row r="22" spans="1:9" ht="23.25" customHeight="1">
      <c r="A22" s="22" t="s">
        <v>35</v>
      </c>
      <c r="B22" s="18" t="s">
        <v>13</v>
      </c>
      <c r="C22" s="19" t="s">
        <v>33</v>
      </c>
      <c r="D22" s="19" t="s">
        <v>36</v>
      </c>
      <c r="E22" s="19" t="s">
        <v>16</v>
      </c>
      <c r="F22" s="21">
        <f aca="true" t="shared" si="6" ref="F22:F23">F23</f>
        <v>0</v>
      </c>
      <c r="G22" s="21">
        <f aca="true" t="shared" si="7" ref="G22:G23">G23</f>
        <v>0</v>
      </c>
      <c r="H22" s="21">
        <f t="shared" si="5"/>
        <v>0</v>
      </c>
      <c r="I22" s="21" t="e">
        <f t="shared" si="4"/>
        <v>#DIV/0!</v>
      </c>
    </row>
    <row r="23" spans="1:9" ht="17.25" customHeight="1">
      <c r="A23" s="35" t="s">
        <v>37</v>
      </c>
      <c r="B23" s="18" t="s">
        <v>13</v>
      </c>
      <c r="C23" s="19" t="s">
        <v>33</v>
      </c>
      <c r="D23" s="19" t="s">
        <v>36</v>
      </c>
      <c r="E23" s="19" t="s">
        <v>38</v>
      </c>
      <c r="F23" s="21">
        <f t="shared" si="6"/>
        <v>0</v>
      </c>
      <c r="G23" s="21">
        <f t="shared" si="7"/>
        <v>0</v>
      </c>
      <c r="H23" s="21">
        <f t="shared" si="5"/>
        <v>0</v>
      </c>
      <c r="I23" s="21" t="e">
        <f t="shared" si="4"/>
        <v>#DIV/0!</v>
      </c>
    </row>
    <row r="24" spans="1:9" ht="17.25" customHeight="1">
      <c r="A24" s="36" t="s">
        <v>39</v>
      </c>
      <c r="B24" s="28" t="s">
        <v>13</v>
      </c>
      <c r="C24" s="25" t="s">
        <v>33</v>
      </c>
      <c r="D24" s="25" t="s">
        <v>36</v>
      </c>
      <c r="E24" s="25" t="s">
        <v>40</v>
      </c>
      <c r="F24" s="29">
        <v>0</v>
      </c>
      <c r="G24" s="29">
        <v>0</v>
      </c>
      <c r="H24" s="29">
        <f t="shared" si="5"/>
        <v>0</v>
      </c>
      <c r="I24" s="29" t="e">
        <f t="shared" si="4"/>
        <v>#DIV/0!</v>
      </c>
    </row>
    <row r="25" spans="1:9" ht="18" customHeight="1">
      <c r="A25" s="17" t="s">
        <v>41</v>
      </c>
      <c r="B25" s="23" t="s">
        <v>13</v>
      </c>
      <c r="C25" s="24" t="s">
        <v>33</v>
      </c>
      <c r="D25" s="24" t="s">
        <v>42</v>
      </c>
      <c r="E25" s="24" t="s">
        <v>16</v>
      </c>
      <c r="F25" s="37">
        <f>F26+F30+F33</f>
        <v>589044.16</v>
      </c>
      <c r="G25" s="37">
        <f>G26+G30+G33</f>
        <v>104320.59999999999</v>
      </c>
      <c r="H25" s="29">
        <f t="shared" si="5"/>
        <v>-484723.56000000006</v>
      </c>
      <c r="I25" s="37">
        <f t="shared" si="4"/>
        <v>17.710149269623518</v>
      </c>
    </row>
    <row r="26" spans="1:9" ht="17.25" customHeight="1">
      <c r="A26" s="34" t="s">
        <v>34</v>
      </c>
      <c r="B26" s="18" t="s">
        <v>13</v>
      </c>
      <c r="C26" s="19" t="s">
        <v>33</v>
      </c>
      <c r="D26" s="19" t="s">
        <v>42</v>
      </c>
      <c r="E26" s="19" t="s">
        <v>21</v>
      </c>
      <c r="F26" s="21">
        <f>F27+F28+F29</f>
        <v>431870.44</v>
      </c>
      <c r="G26" s="21">
        <f>G27+G28+G29</f>
        <v>75006.9</v>
      </c>
      <c r="H26" s="21">
        <f t="shared" si="5"/>
        <v>-356863.54000000004</v>
      </c>
      <c r="I26" s="21">
        <f t="shared" si="4"/>
        <v>17.36791710032296</v>
      </c>
    </row>
    <row r="27" spans="1:9" ht="17.25" customHeight="1">
      <c r="A27" s="38" t="s">
        <v>22</v>
      </c>
      <c r="B27" s="28" t="s">
        <v>13</v>
      </c>
      <c r="C27" s="25" t="s">
        <v>33</v>
      </c>
      <c r="D27" s="25" t="s">
        <v>42</v>
      </c>
      <c r="E27" s="25" t="s">
        <v>23</v>
      </c>
      <c r="F27" s="29">
        <v>316336.74</v>
      </c>
      <c r="G27" s="29">
        <v>60160.44</v>
      </c>
      <c r="H27" s="29">
        <f>F27-G27</f>
        <v>256176.3</v>
      </c>
      <c r="I27" s="29">
        <f t="shared" si="4"/>
        <v>19.017847879446443</v>
      </c>
    </row>
    <row r="28" spans="1:9" ht="17.25" customHeight="1">
      <c r="A28" s="32" t="s">
        <v>30</v>
      </c>
      <c r="B28" s="28" t="s">
        <v>13</v>
      </c>
      <c r="C28" s="25" t="s">
        <v>33</v>
      </c>
      <c r="D28" s="25" t="s">
        <v>42</v>
      </c>
      <c r="E28" s="25" t="s">
        <v>31</v>
      </c>
      <c r="F28" s="29">
        <v>20000</v>
      </c>
      <c r="G28" s="29">
        <v>0</v>
      </c>
      <c r="H28" s="29">
        <f aca="true" t="shared" si="8" ref="H28:H29">G28-F28</f>
        <v>-20000</v>
      </c>
      <c r="I28" s="29">
        <f t="shared" si="4"/>
        <v>0</v>
      </c>
    </row>
    <row r="29" spans="1:9" ht="30" customHeight="1">
      <c r="A29" s="30" t="s">
        <v>24</v>
      </c>
      <c r="B29" s="28" t="s">
        <v>13</v>
      </c>
      <c r="C29" s="25" t="s">
        <v>33</v>
      </c>
      <c r="D29" s="25" t="s">
        <v>42</v>
      </c>
      <c r="E29" s="25" t="s">
        <v>25</v>
      </c>
      <c r="F29" s="29">
        <v>95533.7</v>
      </c>
      <c r="G29" s="29">
        <v>14846.46</v>
      </c>
      <c r="H29" s="29">
        <f t="shared" si="8"/>
        <v>-80687.23999999999</v>
      </c>
      <c r="I29" s="29">
        <f t="shared" si="4"/>
        <v>15.540547471729871</v>
      </c>
    </row>
    <row r="30" spans="1:9" ht="17.25" customHeight="1">
      <c r="A30" s="35" t="s">
        <v>37</v>
      </c>
      <c r="B30" s="18" t="s">
        <v>13</v>
      </c>
      <c r="C30" s="19" t="s">
        <v>33</v>
      </c>
      <c r="D30" s="19" t="s">
        <v>42</v>
      </c>
      <c r="E30" s="19" t="s">
        <v>38</v>
      </c>
      <c r="F30" s="21">
        <f>F31+F32</f>
        <v>155173.72</v>
      </c>
      <c r="G30" s="21">
        <f>G31+G32</f>
        <v>29245.26</v>
      </c>
      <c r="H30" s="21">
        <f>H31+H32</f>
        <v>-125928.46</v>
      </c>
      <c r="I30" s="21">
        <f t="shared" si="4"/>
        <v>18.84678668527119</v>
      </c>
    </row>
    <row r="31" spans="1:9" ht="17.25" customHeight="1">
      <c r="A31" s="36" t="s">
        <v>39</v>
      </c>
      <c r="B31" s="28" t="s">
        <v>13</v>
      </c>
      <c r="C31" s="25" t="s">
        <v>33</v>
      </c>
      <c r="D31" s="25" t="s">
        <v>42</v>
      </c>
      <c r="E31" s="25" t="s">
        <v>40</v>
      </c>
      <c r="F31" s="29">
        <v>126506.48</v>
      </c>
      <c r="G31" s="29">
        <v>22533.23</v>
      </c>
      <c r="H31" s="29">
        <f aca="true" t="shared" si="9" ref="H31:H32">G31-F31</f>
        <v>-103973.25</v>
      </c>
      <c r="I31" s="29">
        <f t="shared" si="4"/>
        <v>17.811917618765456</v>
      </c>
    </row>
    <row r="32" spans="1:9" ht="17.25" customHeight="1">
      <c r="A32" s="36" t="s">
        <v>43</v>
      </c>
      <c r="B32" s="28" t="s">
        <v>13</v>
      </c>
      <c r="C32" s="25" t="s">
        <v>33</v>
      </c>
      <c r="D32" s="25" t="s">
        <v>42</v>
      </c>
      <c r="E32" s="25" t="s">
        <v>44</v>
      </c>
      <c r="F32" s="29">
        <v>28667.24</v>
      </c>
      <c r="G32" s="29">
        <v>6712.03</v>
      </c>
      <c r="H32" s="29">
        <f t="shared" si="9"/>
        <v>-21955.210000000003</v>
      </c>
      <c r="I32" s="29">
        <f t="shared" si="4"/>
        <v>23.413589867737528</v>
      </c>
    </row>
    <row r="33" spans="1:9" ht="17.25" customHeight="1">
      <c r="A33" s="31" t="s">
        <v>45</v>
      </c>
      <c r="B33" s="18" t="s">
        <v>13</v>
      </c>
      <c r="C33" s="19" t="s">
        <v>33</v>
      </c>
      <c r="D33" s="19" t="s">
        <v>42</v>
      </c>
      <c r="E33" s="19" t="s">
        <v>46</v>
      </c>
      <c r="F33" s="21">
        <f>F34</f>
        <v>2000</v>
      </c>
      <c r="G33" s="21">
        <f>G34</f>
        <v>68.44</v>
      </c>
      <c r="H33" s="21">
        <f aca="true" t="shared" si="10" ref="H33:H34">H34+H37</f>
        <v>-94852.29999999999</v>
      </c>
      <c r="I33" s="21">
        <f t="shared" si="4"/>
        <v>3.422</v>
      </c>
    </row>
    <row r="34" spans="1:9" ht="17.25" customHeight="1">
      <c r="A34" s="39" t="s">
        <v>47</v>
      </c>
      <c r="B34" s="28" t="s">
        <v>13</v>
      </c>
      <c r="C34" s="25" t="s">
        <v>33</v>
      </c>
      <c r="D34" s="25" t="s">
        <v>42</v>
      </c>
      <c r="E34" s="25" t="s">
        <v>48</v>
      </c>
      <c r="F34" s="29">
        <v>2000</v>
      </c>
      <c r="G34" s="29">
        <v>68.44</v>
      </c>
      <c r="H34" s="29">
        <f t="shared" si="10"/>
        <v>-92852.29999999999</v>
      </c>
      <c r="I34" s="29">
        <f t="shared" si="4"/>
        <v>3.422</v>
      </c>
    </row>
    <row r="35" spans="1:9" ht="39.75" customHeight="1">
      <c r="A35" s="40" t="s">
        <v>49</v>
      </c>
      <c r="B35" s="23" t="s">
        <v>13</v>
      </c>
      <c r="C35" s="24" t="s">
        <v>33</v>
      </c>
      <c r="D35" s="24" t="s">
        <v>50</v>
      </c>
      <c r="E35" s="24" t="s">
        <v>16</v>
      </c>
      <c r="F35" s="37">
        <f>F36</f>
        <v>2000</v>
      </c>
      <c r="G35" s="37">
        <f aca="true" t="shared" si="11" ref="G35:G36">G36</f>
        <v>0</v>
      </c>
      <c r="H35" s="37">
        <f aca="true" t="shared" si="12" ref="H35:H46">G35-F35</f>
        <v>-2000</v>
      </c>
      <c r="I35" s="37">
        <f t="shared" si="4"/>
        <v>0</v>
      </c>
    </row>
    <row r="36" spans="1:9" ht="17.25" customHeight="1">
      <c r="A36" s="36" t="s">
        <v>37</v>
      </c>
      <c r="B36" s="28" t="s">
        <v>13</v>
      </c>
      <c r="C36" s="25" t="s">
        <v>33</v>
      </c>
      <c r="D36" s="25" t="s">
        <v>50</v>
      </c>
      <c r="E36" s="25" t="s">
        <v>38</v>
      </c>
      <c r="F36" s="29">
        <v>2000</v>
      </c>
      <c r="G36" s="29">
        <f t="shared" si="11"/>
        <v>0</v>
      </c>
      <c r="H36" s="29">
        <f t="shared" si="12"/>
        <v>-2000</v>
      </c>
      <c r="I36" s="29">
        <f t="shared" si="4"/>
        <v>0</v>
      </c>
    </row>
    <row r="37" spans="1:9" ht="17.25" customHeight="1">
      <c r="A37" s="41" t="s">
        <v>39</v>
      </c>
      <c r="B37" s="28" t="s">
        <v>13</v>
      </c>
      <c r="C37" s="25" t="s">
        <v>33</v>
      </c>
      <c r="D37" s="25" t="s">
        <v>50</v>
      </c>
      <c r="E37" s="25" t="s">
        <v>40</v>
      </c>
      <c r="F37" s="29">
        <v>2000</v>
      </c>
      <c r="G37" s="29">
        <v>0</v>
      </c>
      <c r="H37" s="29">
        <f t="shared" si="12"/>
        <v>-2000</v>
      </c>
      <c r="I37" s="29">
        <f t="shared" si="4"/>
        <v>0</v>
      </c>
    </row>
    <row r="38" spans="1:9" ht="42.75" customHeight="1">
      <c r="A38" s="40" t="s">
        <v>51</v>
      </c>
      <c r="B38" s="23" t="s">
        <v>13</v>
      </c>
      <c r="C38" s="24" t="s">
        <v>33</v>
      </c>
      <c r="D38" s="24" t="s">
        <v>52</v>
      </c>
      <c r="E38" s="42" t="s">
        <v>16</v>
      </c>
      <c r="F38" s="37">
        <f>F39+F43</f>
        <v>114088.26</v>
      </c>
      <c r="G38" s="37">
        <f>G39+G43</f>
        <v>23235.960000000003</v>
      </c>
      <c r="H38" s="37">
        <f t="shared" si="12"/>
        <v>-90852.29999999999</v>
      </c>
      <c r="I38" s="37">
        <f t="shared" si="4"/>
        <v>20.36665297551212</v>
      </c>
    </row>
    <row r="39" spans="1:9" ht="17.25" customHeight="1">
      <c r="A39" s="34" t="s">
        <v>34</v>
      </c>
      <c r="B39" s="28" t="s">
        <v>13</v>
      </c>
      <c r="C39" s="25" t="s">
        <v>33</v>
      </c>
      <c r="D39" s="25" t="s">
        <v>52</v>
      </c>
      <c r="E39" s="43">
        <v>120</v>
      </c>
      <c r="F39" s="29">
        <f>F40++F41+F42</f>
        <v>111419.76</v>
      </c>
      <c r="G39" s="29">
        <f>G40++G41+G42</f>
        <v>22835.960000000003</v>
      </c>
      <c r="H39" s="29">
        <f t="shared" si="12"/>
        <v>-88583.79999999999</v>
      </c>
      <c r="I39" s="29">
        <f t="shared" si="4"/>
        <v>20.495430972028664</v>
      </c>
    </row>
    <row r="40" spans="1:9" ht="17.25" customHeight="1">
      <c r="A40" s="27" t="s">
        <v>22</v>
      </c>
      <c r="B40" s="28" t="s">
        <v>13</v>
      </c>
      <c r="C40" s="25" t="s">
        <v>33</v>
      </c>
      <c r="D40" s="25" t="s">
        <v>52</v>
      </c>
      <c r="E40" s="43">
        <v>121</v>
      </c>
      <c r="F40" s="29">
        <v>68755.56</v>
      </c>
      <c r="G40" s="29">
        <v>13959.26</v>
      </c>
      <c r="H40" s="29">
        <f t="shared" si="12"/>
        <v>-54796.299999999996</v>
      </c>
      <c r="I40" s="29">
        <f t="shared" si="4"/>
        <v>20.30273624416702</v>
      </c>
    </row>
    <row r="41" spans="1:9" ht="17.25" customHeight="1">
      <c r="A41" s="32" t="s">
        <v>30</v>
      </c>
      <c r="B41" s="28" t="s">
        <v>13</v>
      </c>
      <c r="C41" s="25" t="s">
        <v>33</v>
      </c>
      <c r="D41" s="25" t="s">
        <v>52</v>
      </c>
      <c r="E41" s="44">
        <v>122</v>
      </c>
      <c r="F41" s="29">
        <v>21900</v>
      </c>
      <c r="G41" s="29">
        <v>5416</v>
      </c>
      <c r="H41" s="29">
        <f t="shared" si="12"/>
        <v>-16484</v>
      </c>
      <c r="I41" s="29">
        <f t="shared" si="4"/>
        <v>24.730593607305938</v>
      </c>
    </row>
    <row r="42" spans="1:9" ht="17.25" customHeight="1">
      <c r="A42" s="30" t="s">
        <v>24</v>
      </c>
      <c r="B42" s="28" t="s">
        <v>13</v>
      </c>
      <c r="C42" s="25" t="s">
        <v>33</v>
      </c>
      <c r="D42" s="25" t="s">
        <v>52</v>
      </c>
      <c r="E42" s="43">
        <v>129</v>
      </c>
      <c r="F42" s="29">
        <v>20764.2</v>
      </c>
      <c r="G42" s="29">
        <v>3460.7</v>
      </c>
      <c r="H42" s="29">
        <f t="shared" si="12"/>
        <v>-17303.5</v>
      </c>
      <c r="I42" s="29">
        <f t="shared" si="4"/>
        <v>16.666666666666664</v>
      </c>
    </row>
    <row r="43" spans="1:9" ht="17.25" customHeight="1">
      <c r="A43" s="41" t="s">
        <v>39</v>
      </c>
      <c r="B43" s="28" t="s">
        <v>13</v>
      </c>
      <c r="C43" s="25" t="s">
        <v>33</v>
      </c>
      <c r="D43" s="25" t="s">
        <v>52</v>
      </c>
      <c r="E43" s="44">
        <v>244</v>
      </c>
      <c r="F43" s="29">
        <v>2668.5</v>
      </c>
      <c r="G43" s="29">
        <v>400</v>
      </c>
      <c r="H43" s="29">
        <f t="shared" si="12"/>
        <v>-2268.5</v>
      </c>
      <c r="I43" s="29">
        <f t="shared" si="4"/>
        <v>14.989694584972831</v>
      </c>
    </row>
    <row r="44" spans="1:9" ht="17.25" customHeight="1">
      <c r="A44" s="45" t="s">
        <v>53</v>
      </c>
      <c r="B44" s="18" t="s">
        <v>13</v>
      </c>
      <c r="C44" s="19" t="s">
        <v>54</v>
      </c>
      <c r="D44" s="20" t="s">
        <v>15</v>
      </c>
      <c r="E44" s="19" t="s">
        <v>16</v>
      </c>
      <c r="F44" s="37">
        <f aca="true" t="shared" si="13" ref="F44:F45">F45</f>
        <v>64920</v>
      </c>
      <c r="G44" s="37">
        <f aca="true" t="shared" si="14" ref="G44:G45">G45</f>
        <v>0</v>
      </c>
      <c r="H44" s="37">
        <f t="shared" si="12"/>
        <v>-64920</v>
      </c>
      <c r="I44" s="37">
        <f t="shared" si="4"/>
        <v>0</v>
      </c>
    </row>
    <row r="45" spans="1:9" ht="17.25" customHeight="1">
      <c r="A45" s="41" t="s">
        <v>55</v>
      </c>
      <c r="B45" s="28" t="s">
        <v>13</v>
      </c>
      <c r="C45" s="25" t="s">
        <v>54</v>
      </c>
      <c r="D45" s="25" t="s">
        <v>56</v>
      </c>
      <c r="E45" s="44">
        <v>0</v>
      </c>
      <c r="F45" s="29">
        <f t="shared" si="13"/>
        <v>64920</v>
      </c>
      <c r="G45" s="29">
        <f t="shared" si="14"/>
        <v>0</v>
      </c>
      <c r="H45" s="29">
        <f t="shared" si="12"/>
        <v>-64920</v>
      </c>
      <c r="I45" s="29">
        <f t="shared" si="4"/>
        <v>0</v>
      </c>
    </row>
    <row r="46" spans="1:9" ht="17.25" customHeight="1">
      <c r="A46" s="41" t="s">
        <v>57</v>
      </c>
      <c r="B46" s="28" t="s">
        <v>13</v>
      </c>
      <c r="C46" s="25" t="s">
        <v>54</v>
      </c>
      <c r="D46" s="25" t="s">
        <v>56</v>
      </c>
      <c r="E46" s="44">
        <v>880</v>
      </c>
      <c r="F46" s="29">
        <v>64920</v>
      </c>
      <c r="G46" s="29">
        <v>0</v>
      </c>
      <c r="H46" s="29">
        <f t="shared" si="12"/>
        <v>-64920</v>
      </c>
      <c r="I46" s="29">
        <f t="shared" si="4"/>
        <v>0</v>
      </c>
    </row>
    <row r="47" spans="1:9" ht="17.25" customHeight="1">
      <c r="A47" s="46" t="s">
        <v>58</v>
      </c>
      <c r="B47" s="47" t="s">
        <v>13</v>
      </c>
      <c r="C47" s="48" t="s">
        <v>59</v>
      </c>
      <c r="D47" s="20" t="s">
        <v>15</v>
      </c>
      <c r="E47" s="49" t="s">
        <v>16</v>
      </c>
      <c r="F47" s="50">
        <f aca="true" t="shared" si="15" ref="F47:F48">F48</f>
        <v>50000</v>
      </c>
      <c r="G47" s="50">
        <f aca="true" t="shared" si="16" ref="G47:G48">G48</f>
        <v>0</v>
      </c>
      <c r="H47" s="21">
        <f>F47-G47</f>
        <v>50000</v>
      </c>
      <c r="I47" s="21">
        <f>I48</f>
        <v>0</v>
      </c>
    </row>
    <row r="48" spans="1:9" ht="17.25" customHeight="1">
      <c r="A48" s="51" t="s">
        <v>60</v>
      </c>
      <c r="B48" s="52" t="s">
        <v>13</v>
      </c>
      <c r="C48" s="53" t="s">
        <v>59</v>
      </c>
      <c r="D48" s="49" t="s">
        <v>61</v>
      </c>
      <c r="E48" s="49" t="s">
        <v>16</v>
      </c>
      <c r="F48" s="54">
        <f t="shared" si="15"/>
        <v>50000</v>
      </c>
      <c r="G48" s="54">
        <f t="shared" si="16"/>
        <v>0</v>
      </c>
      <c r="H48" s="29">
        <f aca="true" t="shared" si="17" ref="H48:H51">G48-F48</f>
        <v>-50000</v>
      </c>
      <c r="I48" s="29">
        <f aca="true" t="shared" si="18" ref="I48:I56">G48/F48*100</f>
        <v>0</v>
      </c>
    </row>
    <row r="49" spans="1:9" ht="17.25" customHeight="1">
      <c r="A49" s="34" t="s">
        <v>34</v>
      </c>
      <c r="B49" s="55" t="s">
        <v>13</v>
      </c>
      <c r="C49" s="53" t="s">
        <v>59</v>
      </c>
      <c r="D49" s="49" t="s">
        <v>61</v>
      </c>
      <c r="E49" s="49" t="s">
        <v>21</v>
      </c>
      <c r="F49" s="54">
        <f>F50+F51</f>
        <v>50000</v>
      </c>
      <c r="G49" s="29">
        <f>G50+G51</f>
        <v>0</v>
      </c>
      <c r="H49" s="29">
        <f t="shared" si="17"/>
        <v>-50000</v>
      </c>
      <c r="I49" s="29">
        <f t="shared" si="18"/>
        <v>0</v>
      </c>
    </row>
    <row r="50" spans="1:9" ht="17.25" customHeight="1">
      <c r="A50" s="41" t="s">
        <v>22</v>
      </c>
      <c r="B50" s="55" t="s">
        <v>13</v>
      </c>
      <c r="C50" s="53" t="s">
        <v>59</v>
      </c>
      <c r="D50" s="49" t="s">
        <v>61</v>
      </c>
      <c r="E50" s="49" t="s">
        <v>23</v>
      </c>
      <c r="F50" s="54">
        <v>38402.46</v>
      </c>
      <c r="G50" s="54">
        <v>0</v>
      </c>
      <c r="H50" s="29">
        <f t="shared" si="17"/>
        <v>-38402.46</v>
      </c>
      <c r="I50" s="29">
        <f t="shared" si="18"/>
        <v>0</v>
      </c>
    </row>
    <row r="51" spans="1:9" ht="30" customHeight="1">
      <c r="A51" s="41" t="s">
        <v>24</v>
      </c>
      <c r="B51" s="55" t="s">
        <v>13</v>
      </c>
      <c r="C51" s="53" t="s">
        <v>59</v>
      </c>
      <c r="D51" s="49" t="s">
        <v>61</v>
      </c>
      <c r="E51" s="49" t="s">
        <v>25</v>
      </c>
      <c r="F51" s="54">
        <v>11597.54</v>
      </c>
      <c r="G51" s="54">
        <v>0</v>
      </c>
      <c r="H51" s="29">
        <f t="shared" si="17"/>
        <v>-11597.54</v>
      </c>
      <c r="I51" s="29">
        <f t="shared" si="18"/>
        <v>0</v>
      </c>
    </row>
    <row r="52" spans="1:9" ht="17.25" customHeight="1">
      <c r="A52" s="14" t="s">
        <v>62</v>
      </c>
      <c r="B52" s="56" t="s">
        <v>18</v>
      </c>
      <c r="C52" s="57" t="s">
        <v>14</v>
      </c>
      <c r="D52" s="15" t="s">
        <v>15</v>
      </c>
      <c r="E52" s="15" t="s">
        <v>16</v>
      </c>
      <c r="F52" s="16">
        <f aca="true" t="shared" si="19" ref="F52:F53">F53</f>
        <v>145300</v>
      </c>
      <c r="G52" s="16">
        <f aca="true" t="shared" si="20" ref="G52:G53">G53</f>
        <v>27871.9</v>
      </c>
      <c r="H52" s="16">
        <f>H53</f>
        <v>-117428.1</v>
      </c>
      <c r="I52" s="16">
        <f t="shared" si="18"/>
        <v>19.18231245698555</v>
      </c>
    </row>
    <row r="53" spans="1:9" ht="17.25" customHeight="1">
      <c r="A53" s="41" t="s">
        <v>63</v>
      </c>
      <c r="B53" s="58" t="s">
        <v>18</v>
      </c>
      <c r="C53" s="59" t="s">
        <v>64</v>
      </c>
      <c r="D53" s="20" t="s">
        <v>15</v>
      </c>
      <c r="E53" s="60" t="s">
        <v>16</v>
      </c>
      <c r="F53" s="26">
        <f t="shared" si="19"/>
        <v>145300</v>
      </c>
      <c r="G53" s="26">
        <f t="shared" si="20"/>
        <v>27871.9</v>
      </c>
      <c r="H53" s="26">
        <f aca="true" t="shared" si="21" ref="H53:H56">G53-F53</f>
        <v>-117428.1</v>
      </c>
      <c r="I53" s="26">
        <f t="shared" si="18"/>
        <v>19.18231245698555</v>
      </c>
    </row>
    <row r="54" spans="1:9" ht="28.5" customHeight="1">
      <c r="A54" s="61" t="s">
        <v>65</v>
      </c>
      <c r="B54" s="62" t="s">
        <v>18</v>
      </c>
      <c r="C54" s="63" t="s">
        <v>64</v>
      </c>
      <c r="D54" s="64" t="s">
        <v>66</v>
      </c>
      <c r="E54" s="64" t="s">
        <v>16</v>
      </c>
      <c r="F54" s="26">
        <f>F55+F59</f>
        <v>145300</v>
      </c>
      <c r="G54" s="26">
        <f>G55+G59</f>
        <v>27871.9</v>
      </c>
      <c r="H54" s="26">
        <f t="shared" si="21"/>
        <v>-117428.1</v>
      </c>
      <c r="I54" s="26">
        <f t="shared" si="18"/>
        <v>19.18231245698555</v>
      </c>
    </row>
    <row r="55" spans="1:9" ht="17.25" customHeight="1">
      <c r="A55" s="34" t="s">
        <v>34</v>
      </c>
      <c r="B55" s="65" t="s">
        <v>18</v>
      </c>
      <c r="C55" s="60" t="s">
        <v>64</v>
      </c>
      <c r="D55" s="66" t="s">
        <v>66</v>
      </c>
      <c r="E55" s="66" t="s">
        <v>21</v>
      </c>
      <c r="F55" s="29">
        <f>F56+F57+F58</f>
        <v>145300</v>
      </c>
      <c r="G55" s="29">
        <f>G56+G57+G58</f>
        <v>27871.9</v>
      </c>
      <c r="H55" s="29">
        <f t="shared" si="21"/>
        <v>-117428.1</v>
      </c>
      <c r="I55" s="29">
        <f t="shared" si="18"/>
        <v>19.18231245698555</v>
      </c>
    </row>
    <row r="56" spans="1:9" ht="17.25" customHeight="1">
      <c r="A56" s="41" t="s">
        <v>22</v>
      </c>
      <c r="B56" s="65" t="s">
        <v>18</v>
      </c>
      <c r="C56" s="60" t="s">
        <v>64</v>
      </c>
      <c r="D56" s="66" t="s">
        <v>66</v>
      </c>
      <c r="E56" s="66" t="s">
        <v>23</v>
      </c>
      <c r="F56" s="29">
        <v>110008.8</v>
      </c>
      <c r="G56" s="29">
        <v>22334.8</v>
      </c>
      <c r="H56" s="29">
        <f t="shared" si="21"/>
        <v>-87674</v>
      </c>
      <c r="I56" s="29">
        <f t="shared" si="18"/>
        <v>20.302739417210258</v>
      </c>
    </row>
    <row r="57" spans="1:9" ht="17.25" customHeight="1">
      <c r="A57" s="32" t="s">
        <v>30</v>
      </c>
      <c r="B57" s="65" t="s">
        <v>18</v>
      </c>
      <c r="C57" s="60" t="s">
        <v>64</v>
      </c>
      <c r="D57" s="66" t="s">
        <v>66</v>
      </c>
      <c r="E57" s="66" t="s">
        <v>31</v>
      </c>
      <c r="F57" s="29">
        <v>2068.54</v>
      </c>
      <c r="G57" s="29">
        <v>0</v>
      </c>
      <c r="H57" s="29"/>
      <c r="I57" s="29"/>
    </row>
    <row r="58" spans="1:9" ht="28.5" customHeight="1">
      <c r="A58" s="41" t="s">
        <v>24</v>
      </c>
      <c r="B58" s="65" t="s">
        <v>18</v>
      </c>
      <c r="C58" s="60" t="s">
        <v>64</v>
      </c>
      <c r="D58" s="66" t="s">
        <v>66</v>
      </c>
      <c r="E58" s="66" t="s">
        <v>25</v>
      </c>
      <c r="F58" s="29">
        <v>33222.66</v>
      </c>
      <c r="G58" s="29">
        <v>5537.1</v>
      </c>
      <c r="H58" s="29">
        <f aca="true" t="shared" si="22" ref="H58:H65">G58-F58</f>
        <v>-27685.560000000005</v>
      </c>
      <c r="I58" s="29">
        <f aca="true" t="shared" si="23" ref="I58:I106">G58/F58*100</f>
        <v>16.66663656672885</v>
      </c>
    </row>
    <row r="59" spans="1:9" ht="17.25" customHeight="1">
      <c r="A59" s="36" t="s">
        <v>37</v>
      </c>
      <c r="B59" s="65" t="s">
        <v>18</v>
      </c>
      <c r="C59" s="60" t="s">
        <v>64</v>
      </c>
      <c r="D59" s="66" t="s">
        <v>66</v>
      </c>
      <c r="E59" s="25" t="s">
        <v>38</v>
      </c>
      <c r="F59" s="29">
        <f>F60</f>
        <v>0</v>
      </c>
      <c r="G59" s="29">
        <f>G60</f>
        <v>0</v>
      </c>
      <c r="H59" s="29">
        <f t="shared" si="22"/>
        <v>0</v>
      </c>
      <c r="I59" s="29" t="e">
        <f t="shared" si="23"/>
        <v>#DIV/0!</v>
      </c>
    </row>
    <row r="60" spans="1:9" ht="17.25" customHeight="1">
      <c r="A60" s="41" t="s">
        <v>39</v>
      </c>
      <c r="B60" s="65" t="s">
        <v>18</v>
      </c>
      <c r="C60" s="60" t="s">
        <v>64</v>
      </c>
      <c r="D60" s="66" t="s">
        <v>66</v>
      </c>
      <c r="E60" s="25" t="s">
        <v>40</v>
      </c>
      <c r="F60" s="29">
        <v>0</v>
      </c>
      <c r="G60" s="29">
        <v>0</v>
      </c>
      <c r="H60" s="29">
        <f t="shared" si="22"/>
        <v>0</v>
      </c>
      <c r="I60" s="29" t="e">
        <f t="shared" si="23"/>
        <v>#DIV/0!</v>
      </c>
    </row>
    <row r="61" spans="1:9" ht="17.25" customHeight="1">
      <c r="A61" s="14" t="s">
        <v>67</v>
      </c>
      <c r="B61" s="67" t="s">
        <v>64</v>
      </c>
      <c r="C61" s="68" t="s">
        <v>14</v>
      </c>
      <c r="D61" s="15" t="s">
        <v>15</v>
      </c>
      <c r="E61" s="15" t="s">
        <v>16</v>
      </c>
      <c r="F61" s="16">
        <f aca="true" t="shared" si="24" ref="F61:F64">F62</f>
        <v>31065</v>
      </c>
      <c r="G61" s="16">
        <f aca="true" t="shared" si="25" ref="G61:G64">G62</f>
        <v>0</v>
      </c>
      <c r="H61" s="69">
        <f t="shared" si="22"/>
        <v>-31065</v>
      </c>
      <c r="I61" s="70">
        <f t="shared" si="23"/>
        <v>0</v>
      </c>
    </row>
    <row r="62" spans="1:9" ht="28.5" customHeight="1">
      <c r="A62" s="41" t="s">
        <v>68</v>
      </c>
      <c r="B62" s="71" t="s">
        <v>64</v>
      </c>
      <c r="C62" s="72" t="s">
        <v>69</v>
      </c>
      <c r="D62" s="20" t="s">
        <v>15</v>
      </c>
      <c r="E62" s="66" t="s">
        <v>16</v>
      </c>
      <c r="F62" s="29">
        <f t="shared" si="24"/>
        <v>31065</v>
      </c>
      <c r="G62" s="29">
        <f t="shared" si="25"/>
        <v>0</v>
      </c>
      <c r="H62" s="26">
        <f t="shared" si="22"/>
        <v>-31065</v>
      </c>
      <c r="I62" s="29">
        <f t="shared" si="23"/>
        <v>0</v>
      </c>
    </row>
    <row r="63" spans="1:9" ht="18" customHeight="1">
      <c r="A63" s="22" t="s">
        <v>70</v>
      </c>
      <c r="B63" s="65" t="s">
        <v>64</v>
      </c>
      <c r="C63" s="60" t="s">
        <v>69</v>
      </c>
      <c r="D63" s="66" t="s">
        <v>71</v>
      </c>
      <c r="E63" s="66" t="s">
        <v>16</v>
      </c>
      <c r="F63" s="29">
        <f t="shared" si="24"/>
        <v>31065</v>
      </c>
      <c r="G63" s="29">
        <f t="shared" si="25"/>
        <v>0</v>
      </c>
      <c r="H63" s="26">
        <f t="shared" si="22"/>
        <v>-31065</v>
      </c>
      <c r="I63" s="29">
        <f t="shared" si="23"/>
        <v>0</v>
      </c>
    </row>
    <row r="64" spans="1:9" ht="17.25" customHeight="1">
      <c r="A64" s="36" t="s">
        <v>37</v>
      </c>
      <c r="B64" s="65" t="s">
        <v>64</v>
      </c>
      <c r="C64" s="60" t="s">
        <v>69</v>
      </c>
      <c r="D64" s="66" t="s">
        <v>71</v>
      </c>
      <c r="E64" s="66" t="s">
        <v>38</v>
      </c>
      <c r="F64" s="29">
        <f t="shared" si="24"/>
        <v>31065</v>
      </c>
      <c r="G64" s="29">
        <f t="shared" si="25"/>
        <v>0</v>
      </c>
      <c r="H64" s="26">
        <f t="shared" si="22"/>
        <v>-31065</v>
      </c>
      <c r="I64" s="29">
        <f t="shared" si="23"/>
        <v>0</v>
      </c>
    </row>
    <row r="65" spans="1:9" ht="17.25" customHeight="1">
      <c r="A65" s="36" t="s">
        <v>72</v>
      </c>
      <c r="B65" s="65" t="s">
        <v>64</v>
      </c>
      <c r="C65" s="60" t="s">
        <v>69</v>
      </c>
      <c r="D65" s="66" t="s">
        <v>71</v>
      </c>
      <c r="E65" s="66" t="s">
        <v>40</v>
      </c>
      <c r="F65" s="29">
        <v>31065</v>
      </c>
      <c r="G65" s="29">
        <v>0</v>
      </c>
      <c r="H65" s="26">
        <f t="shared" si="22"/>
        <v>-31065</v>
      </c>
      <c r="I65" s="29">
        <f t="shared" si="23"/>
        <v>0</v>
      </c>
    </row>
    <row r="66" spans="1:9" ht="17.25" customHeight="1">
      <c r="A66" s="73" t="s">
        <v>73</v>
      </c>
      <c r="B66" s="15" t="s">
        <v>33</v>
      </c>
      <c r="C66" s="15" t="s">
        <v>14</v>
      </c>
      <c r="D66" s="15" t="s">
        <v>15</v>
      </c>
      <c r="E66" s="15" t="s">
        <v>16</v>
      </c>
      <c r="F66" s="16">
        <f>F67</f>
        <v>1651970</v>
      </c>
      <c r="G66" s="16">
        <f>G67</f>
        <v>726535.42</v>
      </c>
      <c r="H66" s="16">
        <f>H67</f>
        <v>-925434.58</v>
      </c>
      <c r="I66" s="16">
        <f t="shared" si="23"/>
        <v>43.979940313686086</v>
      </c>
    </row>
    <row r="67" spans="1:9" ht="17.25" customHeight="1">
      <c r="A67" s="74" t="s">
        <v>74</v>
      </c>
      <c r="B67" s="72" t="s">
        <v>33</v>
      </c>
      <c r="C67" s="72" t="s">
        <v>75</v>
      </c>
      <c r="D67" s="20" t="s">
        <v>15</v>
      </c>
      <c r="E67" s="72" t="s">
        <v>16</v>
      </c>
      <c r="F67" s="21">
        <f>F68+F71</f>
        <v>1651970</v>
      </c>
      <c r="G67" s="21">
        <f>G68+G71</f>
        <v>726535.42</v>
      </c>
      <c r="H67" s="29">
        <f>G67-F67</f>
        <v>-925434.58</v>
      </c>
      <c r="I67" s="21">
        <f t="shared" si="23"/>
        <v>43.979940313686086</v>
      </c>
    </row>
    <row r="68" spans="1:9" ht="30.75" customHeight="1">
      <c r="A68" s="38" t="s">
        <v>76</v>
      </c>
      <c r="B68" s="63" t="s">
        <v>33</v>
      </c>
      <c r="C68" s="63" t="s">
        <v>75</v>
      </c>
      <c r="D68" s="66" t="s">
        <v>77</v>
      </c>
      <c r="E68" s="60" t="s">
        <v>16</v>
      </c>
      <c r="F68" s="26">
        <f aca="true" t="shared" si="26" ref="F68:F69">F69</f>
        <v>1393000</v>
      </c>
      <c r="G68" s="26">
        <f aca="true" t="shared" si="27" ref="G68:G69">G69</f>
        <v>618000</v>
      </c>
      <c r="H68" s="26">
        <f>H69</f>
        <v>-775000</v>
      </c>
      <c r="I68" s="26">
        <f t="shared" si="23"/>
        <v>44.36468054558507</v>
      </c>
    </row>
    <row r="69" spans="1:9" ht="17.25" customHeight="1">
      <c r="A69" s="36" t="s">
        <v>37</v>
      </c>
      <c r="B69" s="60" t="s">
        <v>33</v>
      </c>
      <c r="C69" s="60" t="s">
        <v>75</v>
      </c>
      <c r="D69" s="66" t="s">
        <v>77</v>
      </c>
      <c r="E69" s="66" t="s">
        <v>38</v>
      </c>
      <c r="F69" s="29">
        <f t="shared" si="26"/>
        <v>1393000</v>
      </c>
      <c r="G69" s="29">
        <f t="shared" si="27"/>
        <v>618000</v>
      </c>
      <c r="H69" s="29">
        <f aca="true" t="shared" si="28" ref="H69:H83">G69-F69</f>
        <v>-775000</v>
      </c>
      <c r="I69" s="29">
        <f t="shared" si="23"/>
        <v>44.36468054558507</v>
      </c>
    </row>
    <row r="70" spans="1:9" ht="17.25" customHeight="1">
      <c r="A70" s="36" t="s">
        <v>72</v>
      </c>
      <c r="B70" s="60" t="s">
        <v>33</v>
      </c>
      <c r="C70" s="60" t="s">
        <v>75</v>
      </c>
      <c r="D70" s="66" t="s">
        <v>77</v>
      </c>
      <c r="E70" s="66" t="s">
        <v>40</v>
      </c>
      <c r="F70" s="29">
        <v>1393000</v>
      </c>
      <c r="G70" s="29">
        <v>618000</v>
      </c>
      <c r="H70" s="29">
        <f t="shared" si="28"/>
        <v>-775000</v>
      </c>
      <c r="I70" s="29">
        <f t="shared" si="23"/>
        <v>44.36468054558507</v>
      </c>
    </row>
    <row r="71" spans="1:9" ht="15.75" customHeight="1">
      <c r="A71" s="38" t="s">
        <v>78</v>
      </c>
      <c r="B71" s="63" t="s">
        <v>33</v>
      </c>
      <c r="C71" s="63" t="s">
        <v>75</v>
      </c>
      <c r="D71" s="66" t="s">
        <v>79</v>
      </c>
      <c r="E71" s="60" t="s">
        <v>16</v>
      </c>
      <c r="F71" s="26">
        <f>F72</f>
        <v>258970</v>
      </c>
      <c r="G71" s="26">
        <f>G72</f>
        <v>108535.42</v>
      </c>
      <c r="H71" s="29">
        <f t="shared" si="28"/>
        <v>-150434.58000000002</v>
      </c>
      <c r="I71" s="26">
        <f t="shared" si="23"/>
        <v>41.91042205660887</v>
      </c>
    </row>
    <row r="72" spans="1:9" ht="17.25" customHeight="1">
      <c r="A72" s="36" t="s">
        <v>37</v>
      </c>
      <c r="B72" s="63" t="s">
        <v>33</v>
      </c>
      <c r="C72" s="63" t="s">
        <v>75</v>
      </c>
      <c r="D72" s="66" t="s">
        <v>79</v>
      </c>
      <c r="E72" s="60" t="s">
        <v>38</v>
      </c>
      <c r="F72" s="26">
        <f>F73+F74</f>
        <v>258970</v>
      </c>
      <c r="G72" s="26">
        <f>G73+G74</f>
        <v>108535.42</v>
      </c>
      <c r="H72" s="29">
        <f t="shared" si="28"/>
        <v>-150434.58000000002</v>
      </c>
      <c r="I72" s="26">
        <f t="shared" si="23"/>
        <v>41.91042205660887</v>
      </c>
    </row>
    <row r="73" spans="1:9" ht="17.25" customHeight="1">
      <c r="A73" s="36" t="s">
        <v>72</v>
      </c>
      <c r="B73" s="63" t="s">
        <v>33</v>
      </c>
      <c r="C73" s="63" t="s">
        <v>75</v>
      </c>
      <c r="D73" s="66" t="s">
        <v>79</v>
      </c>
      <c r="E73" s="60" t="s">
        <v>40</v>
      </c>
      <c r="F73" s="26">
        <v>143898.09</v>
      </c>
      <c r="G73" s="26">
        <v>36515.83</v>
      </c>
      <c r="H73" s="29">
        <f t="shared" si="28"/>
        <v>-107382.26</v>
      </c>
      <c r="I73" s="26">
        <f t="shared" si="23"/>
        <v>25.37617420773271</v>
      </c>
    </row>
    <row r="74" spans="1:9" ht="17.25" customHeight="1">
      <c r="A74" s="36" t="s">
        <v>43</v>
      </c>
      <c r="B74" s="63" t="s">
        <v>33</v>
      </c>
      <c r="C74" s="63" t="s">
        <v>75</v>
      </c>
      <c r="D74" s="66" t="s">
        <v>79</v>
      </c>
      <c r="E74" s="60" t="s">
        <v>44</v>
      </c>
      <c r="F74" s="26">
        <v>115071.91</v>
      </c>
      <c r="G74" s="26">
        <v>72019.59</v>
      </c>
      <c r="H74" s="29">
        <f t="shared" si="28"/>
        <v>-43052.32000000001</v>
      </c>
      <c r="I74" s="26">
        <f t="shared" si="23"/>
        <v>62.586594764960445</v>
      </c>
    </row>
    <row r="75" spans="1:9" ht="17.25" customHeight="1">
      <c r="A75" s="14" t="s">
        <v>80</v>
      </c>
      <c r="B75" s="75" t="s">
        <v>81</v>
      </c>
      <c r="C75" s="75" t="s">
        <v>14</v>
      </c>
      <c r="D75" s="15" t="s">
        <v>15</v>
      </c>
      <c r="E75" s="15" t="s">
        <v>16</v>
      </c>
      <c r="F75" s="16">
        <f>F76+F80</f>
        <v>41661.119999999995</v>
      </c>
      <c r="G75" s="16">
        <f>G76+G80</f>
        <v>1177.04</v>
      </c>
      <c r="H75" s="16">
        <f t="shared" si="28"/>
        <v>-40484.079999999994</v>
      </c>
      <c r="I75" s="16">
        <f t="shared" si="23"/>
        <v>2.825272100221982</v>
      </c>
    </row>
    <row r="76" spans="1:9" ht="17.25" customHeight="1">
      <c r="A76" s="74" t="s">
        <v>82</v>
      </c>
      <c r="B76" s="76" t="s">
        <v>81</v>
      </c>
      <c r="C76" s="76" t="s">
        <v>13</v>
      </c>
      <c r="D76" s="20" t="s">
        <v>15</v>
      </c>
      <c r="E76" s="76" t="s">
        <v>16</v>
      </c>
      <c r="F76" s="21">
        <f aca="true" t="shared" si="29" ref="F76:F78">F77</f>
        <v>4503.84</v>
      </c>
      <c r="G76" s="21">
        <f aca="true" t="shared" si="30" ref="G76:G78">G77</f>
        <v>1177.04</v>
      </c>
      <c r="H76" s="29">
        <f t="shared" si="28"/>
        <v>-3326.8</v>
      </c>
      <c r="I76" s="21">
        <f t="shared" si="23"/>
        <v>26.134143308820917</v>
      </c>
    </row>
    <row r="77" spans="1:9" ht="17.25" customHeight="1">
      <c r="A77" s="77" t="s">
        <v>83</v>
      </c>
      <c r="B77" s="78" t="s">
        <v>81</v>
      </c>
      <c r="C77" s="78" t="s">
        <v>13</v>
      </c>
      <c r="D77" s="66" t="s">
        <v>84</v>
      </c>
      <c r="E77" s="66" t="s">
        <v>16</v>
      </c>
      <c r="F77" s="29">
        <f t="shared" si="29"/>
        <v>4503.84</v>
      </c>
      <c r="G77" s="29">
        <f t="shared" si="30"/>
        <v>1177.04</v>
      </c>
      <c r="H77" s="29">
        <f t="shared" si="28"/>
        <v>-3326.8</v>
      </c>
      <c r="I77" s="29">
        <f t="shared" si="23"/>
        <v>26.134143308820917</v>
      </c>
    </row>
    <row r="78" spans="1:9" ht="17.25" customHeight="1">
      <c r="A78" s="36" t="s">
        <v>45</v>
      </c>
      <c r="B78" s="78" t="s">
        <v>81</v>
      </c>
      <c r="C78" s="78" t="s">
        <v>13</v>
      </c>
      <c r="D78" s="66" t="s">
        <v>84</v>
      </c>
      <c r="E78" s="66" t="s">
        <v>46</v>
      </c>
      <c r="F78" s="29">
        <f t="shared" si="29"/>
        <v>4503.84</v>
      </c>
      <c r="G78" s="29">
        <f t="shared" si="30"/>
        <v>1177.04</v>
      </c>
      <c r="H78" s="29">
        <f t="shared" si="28"/>
        <v>-3326.8</v>
      </c>
      <c r="I78" s="29">
        <f t="shared" si="23"/>
        <v>26.134143308820917</v>
      </c>
    </row>
    <row r="79" spans="1:9" ht="17.25" customHeight="1">
      <c r="A79" s="36" t="s">
        <v>47</v>
      </c>
      <c r="B79" s="78" t="s">
        <v>81</v>
      </c>
      <c r="C79" s="78" t="s">
        <v>13</v>
      </c>
      <c r="D79" s="66" t="s">
        <v>84</v>
      </c>
      <c r="E79" s="66" t="s">
        <v>48</v>
      </c>
      <c r="F79" s="29">
        <v>4503.84</v>
      </c>
      <c r="G79" s="29">
        <v>1177.04</v>
      </c>
      <c r="H79" s="29">
        <f t="shared" si="28"/>
        <v>-3326.8</v>
      </c>
      <c r="I79" s="29">
        <f t="shared" si="23"/>
        <v>26.134143308820917</v>
      </c>
    </row>
    <row r="80" spans="1:9" ht="17.25" customHeight="1">
      <c r="A80" s="74" t="s">
        <v>85</v>
      </c>
      <c r="B80" s="76" t="s">
        <v>81</v>
      </c>
      <c r="C80" s="76" t="s">
        <v>64</v>
      </c>
      <c r="D80" s="20" t="s">
        <v>15</v>
      </c>
      <c r="E80" s="76" t="s">
        <v>16</v>
      </c>
      <c r="F80" s="21">
        <f>F81+F84</f>
        <v>37157.28</v>
      </c>
      <c r="G80" s="21">
        <f>G81+G84</f>
        <v>0</v>
      </c>
      <c r="H80" s="21">
        <f t="shared" si="28"/>
        <v>-37157.28</v>
      </c>
      <c r="I80" s="21">
        <f t="shared" si="23"/>
        <v>0</v>
      </c>
    </row>
    <row r="81" spans="1:9" ht="17.25" customHeight="1">
      <c r="A81" s="79" t="s">
        <v>86</v>
      </c>
      <c r="B81" s="78" t="s">
        <v>81</v>
      </c>
      <c r="C81" s="78" t="s">
        <v>64</v>
      </c>
      <c r="D81" s="66" t="s">
        <v>87</v>
      </c>
      <c r="E81" s="66" t="s">
        <v>16</v>
      </c>
      <c r="F81" s="29">
        <f aca="true" t="shared" si="31" ref="F81:F82">F82</f>
        <v>17297.28</v>
      </c>
      <c r="G81" s="29">
        <f aca="true" t="shared" si="32" ref="G81:G82">G82</f>
        <v>0</v>
      </c>
      <c r="H81" s="29">
        <f t="shared" si="28"/>
        <v>-17297.28</v>
      </c>
      <c r="I81" s="29">
        <f t="shared" si="23"/>
        <v>0</v>
      </c>
    </row>
    <row r="82" spans="1:9" ht="17.25" customHeight="1">
      <c r="A82" s="36" t="s">
        <v>37</v>
      </c>
      <c r="B82" s="78" t="s">
        <v>81</v>
      </c>
      <c r="C82" s="78" t="s">
        <v>64</v>
      </c>
      <c r="D82" s="66" t="s">
        <v>87</v>
      </c>
      <c r="E82" s="66" t="s">
        <v>38</v>
      </c>
      <c r="F82" s="29">
        <f t="shared" si="31"/>
        <v>17297.28</v>
      </c>
      <c r="G82" s="29">
        <f t="shared" si="32"/>
        <v>0</v>
      </c>
      <c r="H82" s="29">
        <f t="shared" si="28"/>
        <v>-17297.28</v>
      </c>
      <c r="I82" s="29">
        <f t="shared" si="23"/>
        <v>0</v>
      </c>
    </row>
    <row r="83" spans="1:9" ht="17.25" customHeight="1">
      <c r="A83" s="36" t="s">
        <v>72</v>
      </c>
      <c r="B83" s="78" t="s">
        <v>81</v>
      </c>
      <c r="C83" s="78" t="s">
        <v>64</v>
      </c>
      <c r="D83" s="66" t="s">
        <v>87</v>
      </c>
      <c r="E83" s="66" t="s">
        <v>40</v>
      </c>
      <c r="F83" s="29">
        <v>17297.28</v>
      </c>
      <c r="G83" s="29">
        <v>0</v>
      </c>
      <c r="H83" s="29">
        <f t="shared" si="28"/>
        <v>-17297.28</v>
      </c>
      <c r="I83" s="29">
        <f t="shared" si="23"/>
        <v>0</v>
      </c>
    </row>
    <row r="84" spans="1:9" ht="17.25" customHeight="1">
      <c r="A84" s="79" t="s">
        <v>88</v>
      </c>
      <c r="B84" s="78" t="s">
        <v>81</v>
      </c>
      <c r="C84" s="78" t="s">
        <v>64</v>
      </c>
      <c r="D84" s="66" t="s">
        <v>89</v>
      </c>
      <c r="E84" s="66" t="s">
        <v>16</v>
      </c>
      <c r="F84" s="29">
        <f aca="true" t="shared" si="33" ref="F84:F85">F85</f>
        <v>19860</v>
      </c>
      <c r="G84" s="29">
        <f aca="true" t="shared" si="34" ref="G84:G85">G85</f>
        <v>0</v>
      </c>
      <c r="H84" s="29">
        <f aca="true" t="shared" si="35" ref="H84:H86">F84-G84</f>
        <v>19860</v>
      </c>
      <c r="I84" s="29">
        <f t="shared" si="23"/>
        <v>0</v>
      </c>
    </row>
    <row r="85" spans="1:9" ht="17.25" customHeight="1">
      <c r="A85" s="36" t="s">
        <v>37</v>
      </c>
      <c r="B85" s="78" t="s">
        <v>81</v>
      </c>
      <c r="C85" s="78" t="s">
        <v>64</v>
      </c>
      <c r="D85" s="66" t="s">
        <v>89</v>
      </c>
      <c r="E85" s="66" t="s">
        <v>38</v>
      </c>
      <c r="F85" s="29">
        <f t="shared" si="33"/>
        <v>19860</v>
      </c>
      <c r="G85" s="29">
        <f t="shared" si="34"/>
        <v>0</v>
      </c>
      <c r="H85" s="29">
        <f t="shared" si="35"/>
        <v>19860</v>
      </c>
      <c r="I85" s="29">
        <f t="shared" si="23"/>
        <v>0</v>
      </c>
    </row>
    <row r="86" spans="1:9" ht="17.25" customHeight="1">
      <c r="A86" s="36" t="s">
        <v>72</v>
      </c>
      <c r="B86" s="78" t="s">
        <v>81</v>
      </c>
      <c r="C86" s="78" t="s">
        <v>64</v>
      </c>
      <c r="D86" s="66" t="s">
        <v>89</v>
      </c>
      <c r="E86" s="66" t="s">
        <v>40</v>
      </c>
      <c r="F86" s="29">
        <v>19860</v>
      </c>
      <c r="G86" s="29">
        <v>0</v>
      </c>
      <c r="H86" s="29">
        <f t="shared" si="35"/>
        <v>19860</v>
      </c>
      <c r="I86" s="29">
        <f t="shared" si="23"/>
        <v>0</v>
      </c>
    </row>
    <row r="87" spans="1:9" ht="17.25" customHeight="1">
      <c r="A87" s="73" t="s">
        <v>90</v>
      </c>
      <c r="B87" s="56" t="s">
        <v>91</v>
      </c>
      <c r="C87" s="57" t="s">
        <v>14</v>
      </c>
      <c r="D87" s="15" t="s">
        <v>15</v>
      </c>
      <c r="E87" s="15" t="s">
        <v>16</v>
      </c>
      <c r="F87" s="16">
        <f>F88+F107</f>
        <v>1509467.25</v>
      </c>
      <c r="G87" s="16">
        <f>G88+G107</f>
        <v>366886.68</v>
      </c>
      <c r="H87" s="16">
        <f>H88+H107</f>
        <v>-1140480.5699999998</v>
      </c>
      <c r="I87" s="16">
        <f t="shared" si="23"/>
        <v>24.30570653321561</v>
      </c>
    </row>
    <row r="88" spans="1:9" ht="17.25" customHeight="1">
      <c r="A88" s="45" t="s">
        <v>92</v>
      </c>
      <c r="B88" s="18" t="s">
        <v>91</v>
      </c>
      <c r="C88" s="72" t="s">
        <v>13</v>
      </c>
      <c r="D88" s="20" t="s">
        <v>15</v>
      </c>
      <c r="E88" s="19" t="s">
        <v>16</v>
      </c>
      <c r="F88" s="21">
        <f>F89+F99+F104+F93+F96+F102</f>
        <v>997420.4099999999</v>
      </c>
      <c r="G88" s="21">
        <f>G89+G99+G104+G93+G96+G102</f>
        <v>238486.18</v>
      </c>
      <c r="H88" s="21">
        <f>G88-F88</f>
        <v>-758934.23</v>
      </c>
      <c r="I88" s="21">
        <f t="shared" si="23"/>
        <v>23.910296762425386</v>
      </c>
    </row>
    <row r="89" spans="1:9" ht="17.25" customHeight="1">
      <c r="A89" s="34" t="s">
        <v>93</v>
      </c>
      <c r="B89" s="18" t="s">
        <v>91</v>
      </c>
      <c r="C89" s="72" t="s">
        <v>13</v>
      </c>
      <c r="D89" s="18" t="s">
        <v>94</v>
      </c>
      <c r="E89" s="19" t="s">
        <v>95</v>
      </c>
      <c r="F89" s="21">
        <f>F90+F92+F91</f>
        <v>646637.71</v>
      </c>
      <c r="G89" s="21">
        <f>G90+G92+G91</f>
        <v>121939.62</v>
      </c>
      <c r="H89" s="21">
        <f aca="true" t="shared" si="36" ref="H89:H98">F89-G89</f>
        <v>524698.09</v>
      </c>
      <c r="I89" s="21">
        <f t="shared" si="23"/>
        <v>18.85748667518942</v>
      </c>
    </row>
    <row r="90" spans="1:9" ht="17.25" customHeight="1">
      <c r="A90" s="41" t="s">
        <v>96</v>
      </c>
      <c r="B90" s="28" t="s">
        <v>91</v>
      </c>
      <c r="C90" s="60" t="s">
        <v>13</v>
      </c>
      <c r="D90" s="28" t="s">
        <v>94</v>
      </c>
      <c r="E90" s="28" t="s">
        <v>97</v>
      </c>
      <c r="F90" s="29">
        <v>481288.56</v>
      </c>
      <c r="G90" s="29">
        <v>97714.76</v>
      </c>
      <c r="H90" s="29">
        <f t="shared" si="36"/>
        <v>383573.8</v>
      </c>
      <c r="I90" s="29">
        <f t="shared" si="23"/>
        <v>20.302738963918028</v>
      </c>
    </row>
    <row r="91" spans="1:9" ht="17.25" customHeight="1">
      <c r="A91" s="41" t="s">
        <v>98</v>
      </c>
      <c r="B91" s="28" t="s">
        <v>91</v>
      </c>
      <c r="C91" s="60" t="s">
        <v>13</v>
      </c>
      <c r="D91" s="28" t="s">
        <v>94</v>
      </c>
      <c r="E91" s="28" t="s">
        <v>99</v>
      </c>
      <c r="F91" s="29">
        <v>20000</v>
      </c>
      <c r="G91" s="29">
        <v>0</v>
      </c>
      <c r="H91" s="29">
        <f t="shared" si="36"/>
        <v>20000</v>
      </c>
      <c r="I91" s="29">
        <f t="shared" si="23"/>
        <v>0</v>
      </c>
    </row>
    <row r="92" spans="1:9" ht="30.75" customHeight="1">
      <c r="A92" s="41" t="s">
        <v>100</v>
      </c>
      <c r="B92" s="28" t="s">
        <v>91</v>
      </c>
      <c r="C92" s="60" t="s">
        <v>13</v>
      </c>
      <c r="D92" s="28" t="s">
        <v>94</v>
      </c>
      <c r="E92" s="28" t="s">
        <v>101</v>
      </c>
      <c r="F92" s="29">
        <v>145349.15</v>
      </c>
      <c r="G92" s="29">
        <v>24224.86</v>
      </c>
      <c r="H92" s="29">
        <f t="shared" si="36"/>
        <v>121124.29</v>
      </c>
      <c r="I92" s="29">
        <f t="shared" si="23"/>
        <v>16.666667813330864</v>
      </c>
    </row>
    <row r="93" spans="1:9" ht="25.5" customHeight="1">
      <c r="A93" s="80" t="s">
        <v>102</v>
      </c>
      <c r="B93" s="18" t="s">
        <v>91</v>
      </c>
      <c r="C93" s="72" t="s">
        <v>13</v>
      </c>
      <c r="D93" s="18" t="s">
        <v>103</v>
      </c>
      <c r="E93" s="18" t="s">
        <v>95</v>
      </c>
      <c r="F93" s="21">
        <f>F94+F95</f>
        <v>61465.259999999995</v>
      </c>
      <c r="G93" s="21">
        <f>G94+G95</f>
        <v>11128.64</v>
      </c>
      <c r="H93" s="21">
        <f t="shared" si="36"/>
        <v>50336.619999999995</v>
      </c>
      <c r="I93" s="21">
        <f t="shared" si="23"/>
        <v>18.105577036524373</v>
      </c>
    </row>
    <row r="94" spans="1:9" ht="17.25" customHeight="1">
      <c r="A94" s="41" t="s">
        <v>96</v>
      </c>
      <c r="B94" s="28" t="s">
        <v>91</v>
      </c>
      <c r="C94" s="60" t="s">
        <v>13</v>
      </c>
      <c r="D94" s="28" t="s">
        <v>103</v>
      </c>
      <c r="E94" s="28" t="s">
        <v>97</v>
      </c>
      <c r="F94" s="29">
        <v>47208.34</v>
      </c>
      <c r="G94" s="29">
        <v>8547.32</v>
      </c>
      <c r="H94" s="29">
        <f t="shared" si="36"/>
        <v>38661.02</v>
      </c>
      <c r="I94" s="29">
        <f t="shared" si="23"/>
        <v>18.105529658530674</v>
      </c>
    </row>
    <row r="95" spans="1:9" ht="28.5" customHeight="1">
      <c r="A95" s="41" t="s">
        <v>100</v>
      </c>
      <c r="B95" s="28" t="s">
        <v>91</v>
      </c>
      <c r="C95" s="60" t="s">
        <v>13</v>
      </c>
      <c r="D95" s="28" t="s">
        <v>103</v>
      </c>
      <c r="E95" s="28" t="s">
        <v>101</v>
      </c>
      <c r="F95" s="29">
        <v>14256.92</v>
      </c>
      <c r="G95" s="29">
        <v>2581.32</v>
      </c>
      <c r="H95" s="29">
        <f t="shared" si="36"/>
        <v>11675.6</v>
      </c>
      <c r="I95" s="29">
        <f t="shared" si="23"/>
        <v>18.10573391728368</v>
      </c>
    </row>
    <row r="96" spans="1:9" ht="15.75" customHeight="1">
      <c r="A96" s="80" t="s">
        <v>104</v>
      </c>
      <c r="B96" s="18" t="s">
        <v>91</v>
      </c>
      <c r="C96" s="72" t="s">
        <v>13</v>
      </c>
      <c r="D96" s="18" t="s">
        <v>105</v>
      </c>
      <c r="E96" s="18" t="s">
        <v>95</v>
      </c>
      <c r="F96" s="21">
        <f>F97+F98</f>
        <v>15366.32</v>
      </c>
      <c r="G96" s="21">
        <f>G97+G98</f>
        <v>2782.1600000000003</v>
      </c>
      <c r="H96" s="21">
        <f t="shared" si="36"/>
        <v>12584.16</v>
      </c>
      <c r="I96" s="21">
        <f t="shared" si="23"/>
        <v>18.105571145205882</v>
      </c>
    </row>
    <row r="97" spans="1:9" ht="17.25" customHeight="1">
      <c r="A97" s="41" t="s">
        <v>96</v>
      </c>
      <c r="B97" s="28" t="s">
        <v>91</v>
      </c>
      <c r="C97" s="60" t="s">
        <v>13</v>
      </c>
      <c r="D97" s="28" t="s">
        <v>105</v>
      </c>
      <c r="E97" s="28" t="s">
        <v>97</v>
      </c>
      <c r="F97" s="29">
        <v>11802.09</v>
      </c>
      <c r="G97" s="29">
        <v>2136.84</v>
      </c>
      <c r="H97" s="29">
        <f t="shared" si="36"/>
        <v>9665.25</v>
      </c>
      <c r="I97" s="29">
        <f t="shared" si="23"/>
        <v>18.105606718809973</v>
      </c>
    </row>
    <row r="98" spans="1:9" ht="27.75" customHeight="1">
      <c r="A98" s="41" t="s">
        <v>100</v>
      </c>
      <c r="B98" s="28" t="s">
        <v>91</v>
      </c>
      <c r="C98" s="60" t="s">
        <v>13</v>
      </c>
      <c r="D98" s="28" t="s">
        <v>105</v>
      </c>
      <c r="E98" s="28" t="s">
        <v>101</v>
      </c>
      <c r="F98" s="29">
        <v>3564.23</v>
      </c>
      <c r="G98" s="29">
        <v>645.32</v>
      </c>
      <c r="H98" s="29">
        <f t="shared" si="36"/>
        <v>2918.91</v>
      </c>
      <c r="I98" s="29">
        <f t="shared" si="23"/>
        <v>18.10545335177584</v>
      </c>
    </row>
    <row r="99" spans="1:9" ht="17.25" customHeight="1">
      <c r="A99" s="36" t="s">
        <v>106</v>
      </c>
      <c r="B99" s="18" t="s">
        <v>91</v>
      </c>
      <c r="C99" s="72" t="s">
        <v>13</v>
      </c>
      <c r="D99" s="18" t="s">
        <v>94</v>
      </c>
      <c r="E99" s="18" t="s">
        <v>38</v>
      </c>
      <c r="F99" s="21">
        <f>F100+F101</f>
        <v>272015.55</v>
      </c>
      <c r="G99" s="21">
        <f>G100+G101</f>
        <v>102631.8</v>
      </c>
      <c r="H99" s="21">
        <f aca="true" t="shared" si="37" ref="H99:H101">G99-F99</f>
        <v>-169383.75</v>
      </c>
      <c r="I99" s="21">
        <f t="shared" si="23"/>
        <v>37.73012241395759</v>
      </c>
    </row>
    <row r="100" spans="1:9" ht="17.25" customHeight="1">
      <c r="A100" s="36" t="s">
        <v>72</v>
      </c>
      <c r="B100" s="28" t="s">
        <v>91</v>
      </c>
      <c r="C100" s="60" t="s">
        <v>13</v>
      </c>
      <c r="D100" s="28" t="s">
        <v>94</v>
      </c>
      <c r="E100" s="28" t="s">
        <v>40</v>
      </c>
      <c r="F100" s="29">
        <v>76471.15</v>
      </c>
      <c r="G100" s="29">
        <v>13016.94</v>
      </c>
      <c r="H100" s="29">
        <f t="shared" si="37"/>
        <v>-63454.20999999999</v>
      </c>
      <c r="I100" s="29">
        <f t="shared" si="23"/>
        <v>17.022027261261275</v>
      </c>
    </row>
    <row r="101" spans="1:9" ht="17.25" customHeight="1">
      <c r="A101" s="36" t="s">
        <v>43</v>
      </c>
      <c r="B101" s="28" t="s">
        <v>91</v>
      </c>
      <c r="C101" s="60" t="s">
        <v>13</v>
      </c>
      <c r="D101" s="28" t="s">
        <v>94</v>
      </c>
      <c r="E101" s="28" t="s">
        <v>44</v>
      </c>
      <c r="F101" s="29">
        <v>195544.4</v>
      </c>
      <c r="G101" s="29">
        <v>89614.86</v>
      </c>
      <c r="H101" s="29">
        <f t="shared" si="37"/>
        <v>-105929.54</v>
      </c>
      <c r="I101" s="29">
        <f t="shared" si="23"/>
        <v>45.8283949834411</v>
      </c>
    </row>
    <row r="102" spans="1:9" ht="17.25" customHeight="1">
      <c r="A102" s="81" t="s">
        <v>107</v>
      </c>
      <c r="B102" s="18" t="s">
        <v>91</v>
      </c>
      <c r="C102" s="72" t="s">
        <v>13</v>
      </c>
      <c r="D102" s="18" t="s">
        <v>94</v>
      </c>
      <c r="E102" s="18" t="s">
        <v>46</v>
      </c>
      <c r="F102" s="21">
        <f>F103</f>
        <v>1935.57</v>
      </c>
      <c r="G102" s="21">
        <f>G103</f>
        <v>3.96</v>
      </c>
      <c r="H102" s="29">
        <f aca="true" t="shared" si="38" ref="H102:H106">F102-G102</f>
        <v>1931.61</v>
      </c>
      <c r="I102" s="29">
        <f t="shared" si="23"/>
        <v>0.2045908957051411</v>
      </c>
    </row>
    <row r="103" spans="1:9" ht="17.25" customHeight="1">
      <c r="A103" s="36" t="s">
        <v>47</v>
      </c>
      <c r="B103" s="28" t="s">
        <v>91</v>
      </c>
      <c r="C103" s="60" t="s">
        <v>13</v>
      </c>
      <c r="D103" s="28" t="s">
        <v>94</v>
      </c>
      <c r="E103" s="28" t="s">
        <v>48</v>
      </c>
      <c r="F103" s="29">
        <v>1935.57</v>
      </c>
      <c r="G103" s="29">
        <v>3.96</v>
      </c>
      <c r="H103" s="29">
        <f t="shared" si="38"/>
        <v>1931.61</v>
      </c>
      <c r="I103" s="29">
        <f t="shared" si="23"/>
        <v>0.2045908957051411</v>
      </c>
    </row>
    <row r="104" spans="1:9" ht="26.25" customHeight="1">
      <c r="A104" s="22" t="s">
        <v>35</v>
      </c>
      <c r="B104" s="18" t="s">
        <v>91</v>
      </c>
      <c r="C104" s="72" t="s">
        <v>13</v>
      </c>
      <c r="D104" s="18" t="s">
        <v>108</v>
      </c>
      <c r="E104" s="18" t="s">
        <v>16</v>
      </c>
      <c r="F104" s="21">
        <f aca="true" t="shared" si="39" ref="F104:F105">F105</f>
        <v>0</v>
      </c>
      <c r="G104" s="21">
        <f aca="true" t="shared" si="40" ref="G104:G105">G105</f>
        <v>0</v>
      </c>
      <c r="H104" s="21">
        <f t="shared" si="38"/>
        <v>0</v>
      </c>
      <c r="I104" s="29" t="e">
        <f t="shared" si="23"/>
        <v>#DIV/0!</v>
      </c>
    </row>
    <row r="105" spans="1:9" ht="17.25" customHeight="1">
      <c r="A105" s="36" t="s">
        <v>106</v>
      </c>
      <c r="B105" s="28" t="s">
        <v>91</v>
      </c>
      <c r="C105" s="60" t="s">
        <v>13</v>
      </c>
      <c r="D105" s="28" t="s">
        <v>108</v>
      </c>
      <c r="E105" s="28" t="s">
        <v>38</v>
      </c>
      <c r="F105" s="29">
        <f t="shared" si="39"/>
        <v>0</v>
      </c>
      <c r="G105" s="29">
        <f t="shared" si="40"/>
        <v>0</v>
      </c>
      <c r="H105" s="29">
        <f t="shared" si="38"/>
        <v>0</v>
      </c>
      <c r="I105" s="29" t="e">
        <f t="shared" si="23"/>
        <v>#DIV/0!</v>
      </c>
    </row>
    <row r="106" spans="1:9" ht="17.25" customHeight="1">
      <c r="A106" s="36" t="s">
        <v>72</v>
      </c>
      <c r="B106" s="28" t="s">
        <v>91</v>
      </c>
      <c r="C106" s="60" t="s">
        <v>13</v>
      </c>
      <c r="D106" s="28" t="s">
        <v>108</v>
      </c>
      <c r="E106" s="28" t="s">
        <v>40</v>
      </c>
      <c r="F106" s="29">
        <v>0</v>
      </c>
      <c r="G106" s="29">
        <v>0</v>
      </c>
      <c r="H106" s="29">
        <f t="shared" si="38"/>
        <v>0</v>
      </c>
      <c r="I106" s="29" t="e">
        <f t="shared" si="23"/>
        <v>#DIV/0!</v>
      </c>
    </row>
    <row r="107" spans="1:9" ht="17.25" customHeight="1">
      <c r="A107" s="82" t="s">
        <v>109</v>
      </c>
      <c r="B107" s="83" t="s">
        <v>91</v>
      </c>
      <c r="C107" s="84" t="s">
        <v>33</v>
      </c>
      <c r="D107" s="20" t="s">
        <v>15</v>
      </c>
      <c r="E107" s="83" t="s">
        <v>16</v>
      </c>
      <c r="F107" s="85">
        <f>F108</f>
        <v>512046.83999999997</v>
      </c>
      <c r="G107" s="85">
        <f>G108</f>
        <v>128400.5</v>
      </c>
      <c r="H107" s="85">
        <f>H108</f>
        <v>-381546.33999999997</v>
      </c>
      <c r="I107" s="85">
        <f>I108</f>
        <v>25.075928600594434</v>
      </c>
    </row>
    <row r="108" spans="1:9" ht="17.25" customHeight="1">
      <c r="A108" s="41" t="s">
        <v>110</v>
      </c>
      <c r="B108" s="28" t="s">
        <v>91</v>
      </c>
      <c r="C108" s="60" t="s">
        <v>33</v>
      </c>
      <c r="D108" s="28" t="s">
        <v>111</v>
      </c>
      <c r="E108" s="28" t="s">
        <v>16</v>
      </c>
      <c r="F108" s="29">
        <f>F109+F111+F115</f>
        <v>512046.83999999997</v>
      </c>
      <c r="G108" s="29">
        <f>G109+G111+G115</f>
        <v>128400.5</v>
      </c>
      <c r="H108" s="29">
        <f>H109+H111+H115</f>
        <v>-381546.33999999997</v>
      </c>
      <c r="I108" s="29">
        <f aca="true" t="shared" si="41" ref="I108:I123">G108/F108*100</f>
        <v>25.075928600594434</v>
      </c>
    </row>
    <row r="109" spans="1:9" ht="17.25" customHeight="1">
      <c r="A109" s="35" t="s">
        <v>37</v>
      </c>
      <c r="B109" s="18" t="s">
        <v>91</v>
      </c>
      <c r="C109" s="72" t="s">
        <v>33</v>
      </c>
      <c r="D109" s="18" t="s">
        <v>111</v>
      </c>
      <c r="E109" s="18" t="s">
        <v>38</v>
      </c>
      <c r="F109" s="21">
        <f>F110</f>
        <v>46206</v>
      </c>
      <c r="G109" s="21">
        <f>G110</f>
        <v>45156</v>
      </c>
      <c r="H109" s="21">
        <f aca="true" t="shared" si="42" ref="H109:H110">F109-G109</f>
        <v>1050</v>
      </c>
      <c r="I109" s="21">
        <f t="shared" si="41"/>
        <v>97.72756784833139</v>
      </c>
    </row>
    <row r="110" spans="1:9" ht="17.25" customHeight="1">
      <c r="A110" s="36" t="s">
        <v>72</v>
      </c>
      <c r="B110" s="28" t="s">
        <v>91</v>
      </c>
      <c r="C110" s="60" t="s">
        <v>33</v>
      </c>
      <c r="D110" s="28" t="s">
        <v>111</v>
      </c>
      <c r="E110" s="28" t="s">
        <v>40</v>
      </c>
      <c r="F110" s="29">
        <v>46206</v>
      </c>
      <c r="G110" s="29">
        <v>45156</v>
      </c>
      <c r="H110" s="29">
        <f t="shared" si="42"/>
        <v>1050</v>
      </c>
      <c r="I110" s="29">
        <f t="shared" si="41"/>
        <v>97.72756784833139</v>
      </c>
    </row>
    <row r="111" spans="1:9" ht="17.25" customHeight="1">
      <c r="A111" s="34" t="s">
        <v>34</v>
      </c>
      <c r="B111" s="18" t="s">
        <v>91</v>
      </c>
      <c r="C111" s="72" t="s">
        <v>33</v>
      </c>
      <c r="D111" s="18" t="s">
        <v>111</v>
      </c>
      <c r="E111" s="18" t="s">
        <v>21</v>
      </c>
      <c r="F111" s="21">
        <f>F112+F113+F114</f>
        <v>465840.83999999997</v>
      </c>
      <c r="G111" s="21">
        <f>G112+G113+G114</f>
        <v>83244.5</v>
      </c>
      <c r="H111" s="21">
        <f>G111-F111</f>
        <v>-382596.33999999997</v>
      </c>
      <c r="I111" s="21">
        <f t="shared" si="41"/>
        <v>17.86972992750056</v>
      </c>
    </row>
    <row r="112" spans="1:9" ht="17.25" customHeight="1">
      <c r="A112" s="32" t="s">
        <v>22</v>
      </c>
      <c r="B112" s="28" t="s">
        <v>91</v>
      </c>
      <c r="C112" s="60" t="s">
        <v>33</v>
      </c>
      <c r="D112" s="28" t="s">
        <v>111</v>
      </c>
      <c r="E112" s="28" t="s">
        <v>23</v>
      </c>
      <c r="F112" s="28" t="s">
        <v>112</v>
      </c>
      <c r="G112" s="28" t="s">
        <v>113</v>
      </c>
      <c r="H112" s="29">
        <f aca="true" t="shared" si="43" ref="H112:H113">F112-G112</f>
        <v>275708.4</v>
      </c>
      <c r="I112" s="29">
        <f t="shared" si="41"/>
        <v>19.484195903789086</v>
      </c>
    </row>
    <row r="113" spans="1:9" ht="17.25" customHeight="1">
      <c r="A113" s="32" t="s">
        <v>30</v>
      </c>
      <c r="B113" s="28" t="s">
        <v>91</v>
      </c>
      <c r="C113" s="60" t="s">
        <v>33</v>
      </c>
      <c r="D113" s="28" t="s">
        <v>111</v>
      </c>
      <c r="E113" s="28" t="s">
        <v>31</v>
      </c>
      <c r="F113" s="86">
        <v>20000</v>
      </c>
      <c r="G113" s="86">
        <v>0</v>
      </c>
      <c r="H113" s="29">
        <f t="shared" si="43"/>
        <v>20000</v>
      </c>
      <c r="I113" s="29">
        <f t="shared" si="41"/>
        <v>0</v>
      </c>
    </row>
    <row r="114" spans="1:9" ht="27.75" customHeight="1">
      <c r="A114" s="41" t="s">
        <v>24</v>
      </c>
      <c r="B114" s="28" t="s">
        <v>91</v>
      </c>
      <c r="C114" s="60" t="s">
        <v>33</v>
      </c>
      <c r="D114" s="28" t="s">
        <v>111</v>
      </c>
      <c r="E114" s="28" t="s">
        <v>25</v>
      </c>
      <c r="F114" s="29">
        <v>103413.16</v>
      </c>
      <c r="G114" s="29">
        <v>16525.22</v>
      </c>
      <c r="H114" s="29">
        <f aca="true" t="shared" si="44" ref="H114:H115">G114-F114</f>
        <v>-86887.94</v>
      </c>
      <c r="I114" s="29">
        <f t="shared" si="41"/>
        <v>15.979803730975824</v>
      </c>
    </row>
    <row r="115" spans="1:9" ht="17.25" customHeight="1">
      <c r="A115" s="22" t="s">
        <v>26</v>
      </c>
      <c r="B115" s="18" t="s">
        <v>91</v>
      </c>
      <c r="C115" s="19" t="s">
        <v>33</v>
      </c>
      <c r="D115" s="19" t="s">
        <v>27</v>
      </c>
      <c r="E115" s="19" t="s">
        <v>16</v>
      </c>
      <c r="F115" s="21">
        <f aca="true" t="shared" si="45" ref="F115:F116">F116</f>
        <v>0</v>
      </c>
      <c r="G115" s="21">
        <f aca="true" t="shared" si="46" ref="G115:G116">G116</f>
        <v>0</v>
      </c>
      <c r="H115" s="21">
        <f t="shared" si="44"/>
        <v>0</v>
      </c>
      <c r="I115" s="21" t="e">
        <f t="shared" si="41"/>
        <v>#DIV/0!</v>
      </c>
    </row>
    <row r="116" spans="1:9" ht="17.25" customHeight="1">
      <c r="A116" s="34" t="s">
        <v>34</v>
      </c>
      <c r="B116" s="28" t="s">
        <v>91</v>
      </c>
      <c r="C116" s="60" t="s">
        <v>33</v>
      </c>
      <c r="D116" s="25" t="s">
        <v>27</v>
      </c>
      <c r="E116" s="28" t="s">
        <v>21</v>
      </c>
      <c r="F116" s="29">
        <f t="shared" si="45"/>
        <v>0</v>
      </c>
      <c r="G116" s="29">
        <f t="shared" si="46"/>
        <v>0</v>
      </c>
      <c r="H116" s="29">
        <f aca="true" t="shared" si="47" ref="H116:H117">F116-G116</f>
        <v>0</v>
      </c>
      <c r="I116" s="29" t="e">
        <f t="shared" si="41"/>
        <v>#DIV/0!</v>
      </c>
    </row>
    <row r="117" spans="1:9" ht="30.75" customHeight="1">
      <c r="A117" s="41" t="s">
        <v>24</v>
      </c>
      <c r="B117" s="28" t="s">
        <v>91</v>
      </c>
      <c r="C117" s="60" t="s">
        <v>33</v>
      </c>
      <c r="D117" s="25" t="s">
        <v>27</v>
      </c>
      <c r="E117" s="28" t="s">
        <v>25</v>
      </c>
      <c r="F117" s="29">
        <v>0</v>
      </c>
      <c r="G117" s="29">
        <v>0</v>
      </c>
      <c r="H117" s="29">
        <f t="shared" si="47"/>
        <v>0</v>
      </c>
      <c r="I117" s="29" t="e">
        <f t="shared" si="41"/>
        <v>#DIV/0!</v>
      </c>
    </row>
    <row r="118" spans="1:9" ht="17.25" customHeight="1">
      <c r="A118" s="87" t="s">
        <v>114</v>
      </c>
      <c r="B118" s="56" t="s">
        <v>69</v>
      </c>
      <c r="C118" s="57" t="s">
        <v>14</v>
      </c>
      <c r="D118" s="15" t="s">
        <v>15</v>
      </c>
      <c r="E118" s="15" t="s">
        <v>16</v>
      </c>
      <c r="F118" s="16">
        <f aca="true" t="shared" si="48" ref="F118:F119">F120</f>
        <v>148030.56</v>
      </c>
      <c r="G118" s="16">
        <f aca="true" t="shared" si="49" ref="G118:G119">G120</f>
        <v>24671.76</v>
      </c>
      <c r="H118" s="16">
        <f>H120</f>
        <v>123358.8</v>
      </c>
      <c r="I118" s="16">
        <f t="shared" si="41"/>
        <v>16.666666666666664</v>
      </c>
    </row>
    <row r="119" spans="1:9" ht="17.25" customHeight="1">
      <c r="A119" s="40" t="s">
        <v>115</v>
      </c>
      <c r="B119" s="18" t="s">
        <v>69</v>
      </c>
      <c r="C119" s="19" t="s">
        <v>13</v>
      </c>
      <c r="D119" s="20" t="s">
        <v>15</v>
      </c>
      <c r="E119" s="20" t="s">
        <v>16</v>
      </c>
      <c r="F119" s="21">
        <f t="shared" si="48"/>
        <v>148030.56</v>
      </c>
      <c r="G119" s="21">
        <f t="shared" si="49"/>
        <v>24671.76</v>
      </c>
      <c r="H119" s="21">
        <f>F119-G119</f>
        <v>123358.8</v>
      </c>
      <c r="I119" s="21">
        <f t="shared" si="41"/>
        <v>16.666666666666664</v>
      </c>
    </row>
    <row r="120" spans="1:9" ht="17.25" customHeight="1">
      <c r="A120" s="88" t="s">
        <v>116</v>
      </c>
      <c r="B120" s="89" t="s">
        <v>69</v>
      </c>
      <c r="C120" s="89" t="s">
        <v>13</v>
      </c>
      <c r="D120" s="89" t="s">
        <v>117</v>
      </c>
      <c r="E120" s="89" t="s">
        <v>16</v>
      </c>
      <c r="F120" s="29">
        <f aca="true" t="shared" si="50" ref="F120:F121">F121</f>
        <v>148030.56</v>
      </c>
      <c r="G120" s="29">
        <f aca="true" t="shared" si="51" ref="G120:G121">G121</f>
        <v>24671.76</v>
      </c>
      <c r="H120" s="29">
        <f>H121</f>
        <v>123358.8</v>
      </c>
      <c r="I120" s="29">
        <f t="shared" si="41"/>
        <v>16.666666666666664</v>
      </c>
    </row>
    <row r="121" spans="1:9" ht="17.25" customHeight="1">
      <c r="A121" s="36" t="s">
        <v>118</v>
      </c>
      <c r="B121" s="89" t="s">
        <v>69</v>
      </c>
      <c r="C121" s="89" t="s">
        <v>13</v>
      </c>
      <c r="D121" s="89" t="s">
        <v>117</v>
      </c>
      <c r="E121" s="89" t="s">
        <v>119</v>
      </c>
      <c r="F121" s="29">
        <f t="shared" si="50"/>
        <v>148030.56</v>
      </c>
      <c r="G121" s="29">
        <f t="shared" si="51"/>
        <v>24671.76</v>
      </c>
      <c r="H121" s="29">
        <f aca="true" t="shared" si="52" ref="H121:H123">F121-G121</f>
        <v>123358.8</v>
      </c>
      <c r="I121" s="29">
        <f t="shared" si="41"/>
        <v>16.666666666666664</v>
      </c>
    </row>
    <row r="122" spans="1:9" ht="17.25" customHeight="1">
      <c r="A122" s="36" t="s">
        <v>120</v>
      </c>
      <c r="B122" s="89" t="s">
        <v>69</v>
      </c>
      <c r="C122" s="89" t="s">
        <v>13</v>
      </c>
      <c r="D122" s="89" t="s">
        <v>117</v>
      </c>
      <c r="E122" s="89" t="s">
        <v>121</v>
      </c>
      <c r="F122" s="29">
        <v>148030.56</v>
      </c>
      <c r="G122" s="29">
        <v>24671.76</v>
      </c>
      <c r="H122" s="29">
        <f t="shared" si="52"/>
        <v>123358.8</v>
      </c>
      <c r="I122" s="29">
        <f t="shared" si="41"/>
        <v>16.666666666666664</v>
      </c>
    </row>
    <row r="123" spans="1:9" ht="17.25" customHeight="1">
      <c r="A123" s="90" t="s">
        <v>122</v>
      </c>
      <c r="B123" s="91"/>
      <c r="C123" s="91"/>
      <c r="D123" s="91"/>
      <c r="E123" s="91"/>
      <c r="F123" s="92">
        <f>F118+F87+F75+F66+F61+F52+F7</f>
        <v>5028416.130000001</v>
      </c>
      <c r="G123" s="92">
        <f>G118+G87+G75+G66+G61+G52+G7</f>
        <v>1414480.5699999998</v>
      </c>
      <c r="H123" s="93">
        <f t="shared" si="52"/>
        <v>3613935.560000001</v>
      </c>
      <c r="I123" s="94">
        <f t="shared" si="41"/>
        <v>28.12974370917865</v>
      </c>
    </row>
  </sheetData>
  <sheetProtection selectLockedCells="1" selectUnlockedCells="1"/>
  <mergeCells count="4">
    <mergeCell ref="F1:I1"/>
    <mergeCell ref="C2:K2"/>
    <mergeCell ref="A3:M4"/>
    <mergeCell ref="G5:I5"/>
  </mergeCells>
  <printOptions/>
  <pageMargins left="0.7875" right="0.7875" top="1.025" bottom="1.025" header="0.7875" footer="0.7875"/>
  <pageSetup horizontalDpi="300" verticalDpi="300" orientation="portrait" paperSize="9" scale="48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L180"/>
  <sheetViews>
    <sheetView tabSelected="1" zoomScale="82" zoomScaleNormal="82" zoomScaleSheetLayoutView="75" workbookViewId="0" topLeftCell="A1">
      <pane xSplit="9" ySplit="8" topLeftCell="J39" activePane="bottomRight" state="frozen"/>
      <selection pane="topLeft" activeCell="A1" sqref="A1"/>
      <selection pane="topRight" activeCell="J1" sqref="J1"/>
      <selection pane="bottomLeft" activeCell="A39" sqref="A39"/>
      <selection pane="bottomRight" activeCell="A2" sqref="A2"/>
    </sheetView>
  </sheetViews>
  <sheetFormatPr defaultColWidth="9.140625" defaultRowHeight="12.75"/>
  <cols>
    <col min="1" max="1" width="86.140625" style="1" customWidth="1"/>
    <col min="2" max="2" width="5.00390625" style="1" customWidth="1"/>
    <col min="3" max="4" width="3.57421875" style="2" customWidth="1"/>
    <col min="5" max="5" width="13.28125" style="2" customWidth="1"/>
    <col min="6" max="6" width="4.7109375" style="2" customWidth="1"/>
    <col min="7" max="7" width="13.28125" style="8" customWidth="1"/>
    <col min="8" max="9" width="13.28125" style="95" customWidth="1"/>
    <col min="10" max="10" width="8.57421875" style="8" customWidth="1"/>
    <col min="11" max="11" width="11.28125" style="8" hidden="1" customWidth="1"/>
    <col min="12" max="12" width="10.57421875" style="8" hidden="1" customWidth="1"/>
    <col min="13" max="16" width="11.421875" style="8" hidden="1" customWidth="1"/>
    <col min="17" max="16384" width="9.140625" style="8" customWidth="1"/>
  </cols>
  <sheetData>
    <row r="1" spans="7:10" ht="19.5" customHeight="1">
      <c r="G1" s="3" t="s">
        <v>123</v>
      </c>
      <c r="H1" s="3"/>
      <c r="I1" s="3"/>
      <c r="J1" s="3"/>
    </row>
    <row r="2" spans="2:12" ht="47.25" customHeight="1">
      <c r="B2" s="5" t="s">
        <v>124</v>
      </c>
      <c r="C2" s="5"/>
      <c r="D2" s="5"/>
      <c r="E2" s="5"/>
      <c r="F2" s="5"/>
      <c r="G2" s="5"/>
      <c r="H2" s="5"/>
      <c r="I2" s="5"/>
      <c r="J2" s="5"/>
      <c r="K2" s="4"/>
      <c r="L2" s="4"/>
    </row>
    <row r="3" spans="1:14" ht="10.5" customHeight="1">
      <c r="A3" s="96" t="s">
        <v>125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0.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8:10" ht="13.5">
      <c r="H5" s="9" t="s">
        <v>3</v>
      </c>
      <c r="I5" s="9"/>
      <c r="J5" s="9"/>
    </row>
    <row r="6" spans="1:16" ht="108" customHeight="1">
      <c r="A6" s="10"/>
      <c r="B6" s="10" t="s">
        <v>126</v>
      </c>
      <c r="C6" s="11" t="s">
        <v>4</v>
      </c>
      <c r="D6" s="11" t="s">
        <v>5</v>
      </c>
      <c r="E6" s="11" t="s">
        <v>6</v>
      </c>
      <c r="F6" s="11" t="s">
        <v>7</v>
      </c>
      <c r="G6" s="12" t="s">
        <v>8</v>
      </c>
      <c r="H6" s="13" t="s">
        <v>9</v>
      </c>
      <c r="I6" s="13" t="s">
        <v>10</v>
      </c>
      <c r="J6" s="12" t="s">
        <v>11</v>
      </c>
      <c r="K6" s="97" t="s">
        <v>8</v>
      </c>
      <c r="L6" s="98" t="s">
        <v>9</v>
      </c>
      <c r="M6" s="97" t="s">
        <v>11</v>
      </c>
      <c r="N6" s="97" t="s">
        <v>8</v>
      </c>
      <c r="O6" s="98" t="s">
        <v>9</v>
      </c>
      <c r="P6" s="97" t="s">
        <v>11</v>
      </c>
    </row>
    <row r="7" spans="1:16" ht="26.25" customHeight="1">
      <c r="A7" s="99" t="s">
        <v>127</v>
      </c>
      <c r="B7" s="76" t="s">
        <v>128</v>
      </c>
      <c r="C7" s="11"/>
      <c r="D7" s="11"/>
      <c r="E7" s="11"/>
      <c r="F7" s="11"/>
      <c r="G7" s="12"/>
      <c r="H7" s="13"/>
      <c r="I7" s="13"/>
      <c r="J7" s="12"/>
      <c r="K7" s="97"/>
      <c r="L7" s="98"/>
      <c r="M7" s="97"/>
      <c r="N7" s="97"/>
      <c r="O7" s="98"/>
      <c r="P7" s="97"/>
    </row>
    <row r="8" spans="1:16" ht="20.25" customHeight="1">
      <c r="A8" s="14" t="s">
        <v>12</v>
      </c>
      <c r="B8" s="100" t="s">
        <v>128</v>
      </c>
      <c r="C8" s="15" t="s">
        <v>13</v>
      </c>
      <c r="D8" s="15" t="s">
        <v>14</v>
      </c>
      <c r="E8" s="15" t="s">
        <v>15</v>
      </c>
      <c r="F8" s="15" t="s">
        <v>16</v>
      </c>
      <c r="G8" s="16">
        <f>G9+G19+G48+G45</f>
        <v>1500922.2000000002</v>
      </c>
      <c r="H8" s="16">
        <f>H9+H19+H48+H45</f>
        <v>267337.77</v>
      </c>
      <c r="I8" s="16">
        <f>I9+I19</f>
        <v>-1068664.4300000002</v>
      </c>
      <c r="J8" s="16">
        <f>H8/G8*100</f>
        <v>17.811567448332763</v>
      </c>
      <c r="K8" s="97"/>
      <c r="L8" s="98"/>
      <c r="M8" s="97"/>
      <c r="N8" s="97"/>
      <c r="O8" s="98"/>
      <c r="P8" s="97"/>
    </row>
    <row r="9" spans="1:16" ht="28.5" customHeight="1">
      <c r="A9" s="17" t="s">
        <v>17</v>
      </c>
      <c r="B9" s="78" t="s">
        <v>128</v>
      </c>
      <c r="C9" s="18" t="s">
        <v>13</v>
      </c>
      <c r="D9" s="19" t="s">
        <v>18</v>
      </c>
      <c r="E9" s="20" t="s">
        <v>15</v>
      </c>
      <c r="F9" s="19" t="s">
        <v>16</v>
      </c>
      <c r="G9" s="21">
        <f>G10+G13+G15</f>
        <v>680869.78</v>
      </c>
      <c r="H9" s="21">
        <f>H10+H13+H15</f>
        <v>139781.21000000002</v>
      </c>
      <c r="I9" s="21">
        <f aca="true" t="shared" si="0" ref="I9:I18">H9-G9</f>
        <v>-541088.5700000001</v>
      </c>
      <c r="J9" s="21">
        <f>J10</f>
        <v>20.091891606263452</v>
      </c>
      <c r="K9" s="16">
        <f>I9/H9*100</f>
        <v>-387.09678503999214</v>
      </c>
      <c r="L9" s="98"/>
      <c r="M9" s="97"/>
      <c r="N9" s="97"/>
      <c r="O9" s="98"/>
      <c r="P9" s="97"/>
    </row>
    <row r="10" spans="1:16" ht="34.5" customHeight="1">
      <c r="A10" s="22" t="s">
        <v>19</v>
      </c>
      <c r="B10" s="78" t="s">
        <v>128</v>
      </c>
      <c r="C10" s="23" t="s">
        <v>13</v>
      </c>
      <c r="D10" s="24" t="s">
        <v>18</v>
      </c>
      <c r="E10" s="25" t="s">
        <v>20</v>
      </c>
      <c r="F10" s="19" t="s">
        <v>21</v>
      </c>
      <c r="G10" s="21">
        <f>G11+G12</f>
        <v>0</v>
      </c>
      <c r="H10" s="21">
        <f>H11+H12</f>
        <v>0</v>
      </c>
      <c r="I10" s="26">
        <f t="shared" si="0"/>
        <v>0</v>
      </c>
      <c r="J10" s="26">
        <f>J18</f>
        <v>20.091891606263452</v>
      </c>
      <c r="K10" s="101" t="e">
        <f>NA()</f>
        <v>#N/A</v>
      </c>
      <c r="L10" s="102" t="e">
        <f>K10/J10*100</f>
        <v>#N/A</v>
      </c>
      <c r="M10" s="101" t="e">
        <f>NA()</f>
        <v>#N/A</v>
      </c>
      <c r="N10" s="101" t="e">
        <f>NA()</f>
        <v>#N/A</v>
      </c>
      <c r="O10" s="98">
        <v>0</v>
      </c>
      <c r="P10" s="97" t="e">
        <f aca="true" t="shared" si="1" ref="P10:P32">H10/G10*100</f>
        <v>#DIV/0!</v>
      </c>
    </row>
    <row r="11" spans="1:64" s="106" customFormat="1" ht="18" customHeight="1">
      <c r="A11" s="27" t="s">
        <v>22</v>
      </c>
      <c r="B11" s="78" t="s">
        <v>128</v>
      </c>
      <c r="C11" s="28" t="s">
        <v>13</v>
      </c>
      <c r="D11" s="25" t="s">
        <v>18</v>
      </c>
      <c r="E11" s="25" t="s">
        <v>20</v>
      </c>
      <c r="F11" s="25" t="s">
        <v>23</v>
      </c>
      <c r="G11" s="29">
        <v>0</v>
      </c>
      <c r="H11" s="29">
        <v>0</v>
      </c>
      <c r="I11" s="29">
        <f t="shared" si="0"/>
        <v>0</v>
      </c>
      <c r="J11" s="29" t="e">
        <f aca="true" t="shared" si="2" ref="J11:J18">H11/G11*100</f>
        <v>#DIV/0!</v>
      </c>
      <c r="K11" s="103"/>
      <c r="L11" s="102"/>
      <c r="M11" s="103"/>
      <c r="N11" s="103"/>
      <c r="O11" s="102"/>
      <c r="P11" s="104" t="e">
        <f t="shared" si="1"/>
        <v>#DIV/0!</v>
      </c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</row>
    <row r="12" spans="1:16" s="107" customFormat="1" ht="28.5" customHeight="1">
      <c r="A12" s="30" t="s">
        <v>24</v>
      </c>
      <c r="B12" s="78" t="s">
        <v>128</v>
      </c>
      <c r="C12" s="28" t="s">
        <v>13</v>
      </c>
      <c r="D12" s="25" t="s">
        <v>18</v>
      </c>
      <c r="E12" s="25" t="s">
        <v>20</v>
      </c>
      <c r="F12" s="25" t="s">
        <v>25</v>
      </c>
      <c r="G12" s="29">
        <v>0</v>
      </c>
      <c r="H12" s="29">
        <v>0</v>
      </c>
      <c r="I12" s="29">
        <f t="shared" si="0"/>
        <v>0</v>
      </c>
      <c r="J12" s="29" t="e">
        <f t="shared" si="2"/>
        <v>#DIV/0!</v>
      </c>
      <c r="K12" s="103"/>
      <c r="L12" s="102"/>
      <c r="M12" s="103"/>
      <c r="N12" s="103"/>
      <c r="O12" s="102"/>
      <c r="P12" s="104" t="e">
        <f t="shared" si="1"/>
        <v>#DIV/0!</v>
      </c>
    </row>
    <row r="13" spans="1:16" ht="15" customHeight="1">
      <c r="A13" s="22" t="s">
        <v>26</v>
      </c>
      <c r="B13" s="78" t="s">
        <v>128</v>
      </c>
      <c r="C13" s="18" t="s">
        <v>13</v>
      </c>
      <c r="D13" s="19" t="s">
        <v>18</v>
      </c>
      <c r="E13" s="19" t="s">
        <v>27</v>
      </c>
      <c r="F13" s="19" t="s">
        <v>21</v>
      </c>
      <c r="G13" s="21">
        <f>G14</f>
        <v>0</v>
      </c>
      <c r="H13" s="21">
        <f>H14</f>
        <v>0</v>
      </c>
      <c r="I13" s="21">
        <f t="shared" si="0"/>
        <v>0</v>
      </c>
      <c r="J13" s="21" t="e">
        <f t="shared" si="2"/>
        <v>#DIV/0!</v>
      </c>
      <c r="K13" s="103">
        <v>261</v>
      </c>
      <c r="L13" s="102" t="e">
        <f>K13/J13*100</f>
        <v>#DIV/0!</v>
      </c>
      <c r="M13" s="103">
        <v>0</v>
      </c>
      <c r="N13" s="103">
        <v>0</v>
      </c>
      <c r="O13" s="102">
        <v>0</v>
      </c>
      <c r="P13" s="104" t="e">
        <f t="shared" si="1"/>
        <v>#DIV/0!</v>
      </c>
    </row>
    <row r="14" spans="1:16" ht="28.5" customHeight="1">
      <c r="A14" s="30" t="s">
        <v>24</v>
      </c>
      <c r="B14" s="78" t="s">
        <v>128</v>
      </c>
      <c r="C14" s="28" t="s">
        <v>13</v>
      </c>
      <c r="D14" s="25" t="s">
        <v>18</v>
      </c>
      <c r="E14" s="25" t="s">
        <v>27</v>
      </c>
      <c r="F14" s="25" t="s">
        <v>25</v>
      </c>
      <c r="G14" s="29">
        <v>0</v>
      </c>
      <c r="H14" s="29">
        <v>0</v>
      </c>
      <c r="I14" s="29">
        <f t="shared" si="0"/>
        <v>0</v>
      </c>
      <c r="J14" s="29" t="e">
        <f t="shared" si="2"/>
        <v>#DIV/0!</v>
      </c>
      <c r="K14" s="103"/>
      <c r="L14" s="102"/>
      <c r="M14" s="103"/>
      <c r="N14" s="103"/>
      <c r="O14" s="102"/>
      <c r="P14" s="104" t="e">
        <f t="shared" si="1"/>
        <v>#DIV/0!</v>
      </c>
    </row>
    <row r="15" spans="1:16" ht="18" customHeight="1">
      <c r="A15" s="31" t="s">
        <v>28</v>
      </c>
      <c r="B15" s="78" t="s">
        <v>128</v>
      </c>
      <c r="C15" s="18" t="s">
        <v>13</v>
      </c>
      <c r="D15" s="19" t="s">
        <v>18</v>
      </c>
      <c r="E15" s="19" t="s">
        <v>29</v>
      </c>
      <c r="F15" s="19" t="s">
        <v>21</v>
      </c>
      <c r="G15" s="21">
        <f>G16+G17+G18</f>
        <v>680869.78</v>
      </c>
      <c r="H15" s="21">
        <f>H16+H17+H18</f>
        <v>139781.21000000002</v>
      </c>
      <c r="I15" s="21">
        <f t="shared" si="0"/>
        <v>-541088.5700000001</v>
      </c>
      <c r="J15" s="21">
        <f t="shared" si="2"/>
        <v>20.529800867355284</v>
      </c>
      <c r="K15" s="103">
        <v>261</v>
      </c>
      <c r="L15" s="102">
        <f>K15/J15*100</f>
        <v>1271.3226089543793</v>
      </c>
      <c r="M15" s="103">
        <v>0</v>
      </c>
      <c r="N15" s="103">
        <v>0</v>
      </c>
      <c r="O15" s="102">
        <v>0</v>
      </c>
      <c r="P15" s="104">
        <f t="shared" si="1"/>
        <v>20.529800867355284</v>
      </c>
    </row>
    <row r="16" spans="1:16" ht="14.25" customHeight="1">
      <c r="A16" s="27" t="s">
        <v>22</v>
      </c>
      <c r="B16" s="78" t="s">
        <v>128</v>
      </c>
      <c r="C16" s="28" t="s">
        <v>13</v>
      </c>
      <c r="D16" s="25" t="s">
        <v>18</v>
      </c>
      <c r="E16" s="25" t="s">
        <v>29</v>
      </c>
      <c r="F16" s="25" t="s">
        <v>23</v>
      </c>
      <c r="G16" s="29">
        <v>507580.48</v>
      </c>
      <c r="H16" s="29">
        <v>108982.49</v>
      </c>
      <c r="I16" s="29">
        <f t="shared" si="0"/>
        <v>-398597.99</v>
      </c>
      <c r="J16" s="29">
        <f t="shared" si="2"/>
        <v>21.4709773709186</v>
      </c>
      <c r="K16" s="103"/>
      <c r="L16" s="102"/>
      <c r="M16" s="103"/>
      <c r="N16" s="103"/>
      <c r="O16" s="102"/>
      <c r="P16" s="104">
        <f t="shared" si="1"/>
        <v>21.4709773709186</v>
      </c>
    </row>
    <row r="17" spans="1:16" ht="15.75" customHeight="1">
      <c r="A17" s="32" t="s">
        <v>30</v>
      </c>
      <c r="B17" s="78" t="s">
        <v>128</v>
      </c>
      <c r="C17" s="28" t="s">
        <v>13</v>
      </c>
      <c r="D17" s="25" t="s">
        <v>18</v>
      </c>
      <c r="E17" s="25" t="s">
        <v>29</v>
      </c>
      <c r="F17" s="25" t="s">
        <v>31</v>
      </c>
      <c r="G17" s="29">
        <v>20000</v>
      </c>
      <c r="H17" s="29">
        <v>0</v>
      </c>
      <c r="I17" s="29">
        <f t="shared" si="0"/>
        <v>-20000</v>
      </c>
      <c r="J17" s="29">
        <f t="shared" si="2"/>
        <v>0</v>
      </c>
      <c r="K17" s="103"/>
      <c r="L17" s="102"/>
      <c r="M17" s="103"/>
      <c r="N17" s="103"/>
      <c r="O17" s="102"/>
      <c r="P17" s="104">
        <f t="shared" si="1"/>
        <v>0</v>
      </c>
    </row>
    <row r="18" spans="1:16" ht="30.75" customHeight="1">
      <c r="A18" s="30" t="s">
        <v>24</v>
      </c>
      <c r="B18" s="78" t="s">
        <v>128</v>
      </c>
      <c r="C18" s="28" t="s">
        <v>13</v>
      </c>
      <c r="D18" s="25" t="s">
        <v>18</v>
      </c>
      <c r="E18" s="25" t="s">
        <v>29</v>
      </c>
      <c r="F18" s="25" t="s">
        <v>25</v>
      </c>
      <c r="G18" s="29">
        <v>153289.3</v>
      </c>
      <c r="H18" s="29">
        <v>30798.72</v>
      </c>
      <c r="I18" s="29">
        <f t="shared" si="0"/>
        <v>-122490.57999999999</v>
      </c>
      <c r="J18" s="29">
        <f t="shared" si="2"/>
        <v>20.091891606263452</v>
      </c>
      <c r="K18" s="103"/>
      <c r="L18" s="102"/>
      <c r="M18" s="103"/>
      <c r="N18" s="103"/>
      <c r="O18" s="102"/>
      <c r="P18" s="104">
        <f t="shared" si="1"/>
        <v>20.091891606263452</v>
      </c>
    </row>
    <row r="19" spans="1:16" ht="28.5" customHeight="1">
      <c r="A19" s="17" t="s">
        <v>32</v>
      </c>
      <c r="B19" s="78" t="s">
        <v>128</v>
      </c>
      <c r="C19" s="18" t="s">
        <v>13</v>
      </c>
      <c r="D19" s="19" t="s">
        <v>33</v>
      </c>
      <c r="E19" s="20" t="s">
        <v>15</v>
      </c>
      <c r="F19" s="19" t="s">
        <v>16</v>
      </c>
      <c r="G19" s="21">
        <f>G20+G23+G26+G36+G39</f>
        <v>705132.42</v>
      </c>
      <c r="H19" s="21">
        <f>H20+H23+H26+H36+H39</f>
        <v>127556.56</v>
      </c>
      <c r="I19" s="21">
        <f>I26+I35+I48+I23</f>
        <v>-527575.8600000001</v>
      </c>
      <c r="J19" s="21">
        <f>H19/G19%</f>
        <v>18.089731287635306</v>
      </c>
      <c r="K19" s="103">
        <v>261</v>
      </c>
      <c r="L19" s="102">
        <f aca="true" t="shared" si="3" ref="L19:L20">K19/J19*100</f>
        <v>1442.8075013938915</v>
      </c>
      <c r="M19" s="103">
        <v>0</v>
      </c>
      <c r="N19" s="103">
        <v>0</v>
      </c>
      <c r="O19" s="102">
        <v>0</v>
      </c>
      <c r="P19" s="104">
        <f t="shared" si="1"/>
        <v>18.089731287635306</v>
      </c>
    </row>
    <row r="20" spans="1:16" ht="18" customHeight="1">
      <c r="A20" s="22" t="s">
        <v>26</v>
      </c>
      <c r="B20" s="78" t="s">
        <v>128</v>
      </c>
      <c r="C20" s="33" t="s">
        <v>13</v>
      </c>
      <c r="D20" s="25" t="s">
        <v>33</v>
      </c>
      <c r="E20" s="19" t="s">
        <v>27</v>
      </c>
      <c r="F20" s="19" t="s">
        <v>16</v>
      </c>
      <c r="G20" s="21">
        <f aca="true" t="shared" si="4" ref="G20:G21">G21</f>
        <v>0</v>
      </c>
      <c r="H20" s="21">
        <f aca="true" t="shared" si="5" ref="H20:H21">H21</f>
        <v>0</v>
      </c>
      <c r="I20" s="26">
        <f>H20-G20</f>
        <v>0</v>
      </c>
      <c r="J20" s="29" t="e">
        <f aca="true" t="shared" si="6" ref="J20:J47">H20/G20*100</f>
        <v>#DIV/0!</v>
      </c>
      <c r="K20" s="103">
        <v>203</v>
      </c>
      <c r="L20" s="102" t="e">
        <f t="shared" si="3"/>
        <v>#DIV/0!</v>
      </c>
      <c r="M20" s="103">
        <v>0</v>
      </c>
      <c r="N20" s="103">
        <v>0</v>
      </c>
      <c r="O20" s="102">
        <v>0</v>
      </c>
      <c r="P20" s="104" t="e">
        <f t="shared" si="1"/>
        <v>#DIV/0!</v>
      </c>
    </row>
    <row r="21" spans="1:16" ht="18" customHeight="1">
      <c r="A21" s="34" t="s">
        <v>34</v>
      </c>
      <c r="B21" s="78" t="s">
        <v>128</v>
      </c>
      <c r="C21" s="18" t="s">
        <v>13</v>
      </c>
      <c r="D21" s="19" t="s">
        <v>33</v>
      </c>
      <c r="E21" s="19" t="s">
        <v>27</v>
      </c>
      <c r="F21" s="19" t="s">
        <v>21</v>
      </c>
      <c r="G21" s="21">
        <f t="shared" si="4"/>
        <v>0</v>
      </c>
      <c r="H21" s="21">
        <f t="shared" si="5"/>
        <v>0</v>
      </c>
      <c r="I21" s="21">
        <f>G21-H21</f>
        <v>0</v>
      </c>
      <c r="J21" s="21" t="e">
        <f t="shared" si="6"/>
        <v>#DIV/0!</v>
      </c>
      <c r="K21" s="103"/>
      <c r="L21" s="102"/>
      <c r="M21" s="103"/>
      <c r="N21" s="103"/>
      <c r="O21" s="102"/>
      <c r="P21" s="104" t="e">
        <f t="shared" si="1"/>
        <v>#DIV/0!</v>
      </c>
    </row>
    <row r="22" spans="1:64" s="106" customFormat="1" ht="28.5" customHeight="1">
      <c r="A22" s="30" t="s">
        <v>24</v>
      </c>
      <c r="B22" s="78" t="s">
        <v>128</v>
      </c>
      <c r="C22" s="28" t="s">
        <v>13</v>
      </c>
      <c r="D22" s="25" t="s">
        <v>33</v>
      </c>
      <c r="E22" s="25" t="s">
        <v>27</v>
      </c>
      <c r="F22" s="25" t="s">
        <v>25</v>
      </c>
      <c r="G22" s="29">
        <v>0</v>
      </c>
      <c r="H22" s="29">
        <v>0</v>
      </c>
      <c r="I22" s="29">
        <f aca="true" t="shared" si="7" ref="I22:I27">H22-G22</f>
        <v>0</v>
      </c>
      <c r="J22" s="29" t="e">
        <f t="shared" si="6"/>
        <v>#DIV/0!</v>
      </c>
      <c r="K22" s="103"/>
      <c r="L22" s="102"/>
      <c r="M22" s="103"/>
      <c r="N22" s="103"/>
      <c r="O22" s="102"/>
      <c r="P22" s="104" t="e">
        <f t="shared" si="1"/>
        <v>#DIV/0!</v>
      </c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</row>
    <row r="23" spans="1:16" ht="21.75">
      <c r="A23" s="22" t="s">
        <v>35</v>
      </c>
      <c r="B23" s="78" t="s">
        <v>128</v>
      </c>
      <c r="C23" s="18" t="s">
        <v>13</v>
      </c>
      <c r="D23" s="19" t="s">
        <v>33</v>
      </c>
      <c r="E23" s="19" t="s">
        <v>36</v>
      </c>
      <c r="F23" s="19" t="s">
        <v>16</v>
      </c>
      <c r="G23" s="21">
        <f aca="true" t="shared" si="8" ref="G23:G24">G24</f>
        <v>0</v>
      </c>
      <c r="H23" s="21">
        <f aca="true" t="shared" si="9" ref="H23:H24">H24</f>
        <v>0</v>
      </c>
      <c r="I23" s="21">
        <f t="shared" si="7"/>
        <v>0</v>
      </c>
      <c r="J23" s="21" t="e">
        <f t="shared" si="6"/>
        <v>#DIV/0!</v>
      </c>
      <c r="K23" s="103">
        <v>261</v>
      </c>
      <c r="L23" s="102" t="e">
        <f>K23/J23*100</f>
        <v>#DIV/0!</v>
      </c>
      <c r="M23" s="103">
        <v>0</v>
      </c>
      <c r="N23" s="103">
        <v>0</v>
      </c>
      <c r="O23" s="102">
        <v>0</v>
      </c>
      <c r="P23" s="104" t="e">
        <f t="shared" si="1"/>
        <v>#DIV/0!</v>
      </c>
    </row>
    <row r="24" spans="1:16" s="108" customFormat="1" ht="27.75" customHeight="1">
      <c r="A24" s="35" t="s">
        <v>37</v>
      </c>
      <c r="B24" s="78" t="s">
        <v>128</v>
      </c>
      <c r="C24" s="18" t="s">
        <v>13</v>
      </c>
      <c r="D24" s="19" t="s">
        <v>33</v>
      </c>
      <c r="E24" s="19" t="s">
        <v>36</v>
      </c>
      <c r="F24" s="19" t="s">
        <v>38</v>
      </c>
      <c r="G24" s="21">
        <f t="shared" si="8"/>
        <v>0</v>
      </c>
      <c r="H24" s="21">
        <f t="shared" si="9"/>
        <v>0</v>
      </c>
      <c r="I24" s="21">
        <f t="shared" si="7"/>
        <v>0</v>
      </c>
      <c r="J24" s="21" t="e">
        <f t="shared" si="6"/>
        <v>#DIV/0!</v>
      </c>
      <c r="K24" s="103"/>
      <c r="L24" s="102"/>
      <c r="M24" s="103"/>
      <c r="N24" s="103"/>
      <c r="O24" s="102"/>
      <c r="P24" s="104" t="e">
        <f t="shared" si="1"/>
        <v>#DIV/0!</v>
      </c>
    </row>
    <row r="25" spans="1:64" s="106" customFormat="1" ht="17.25" customHeight="1">
      <c r="A25" s="36" t="s">
        <v>39</v>
      </c>
      <c r="B25" s="78" t="s">
        <v>128</v>
      </c>
      <c r="C25" s="28" t="s">
        <v>13</v>
      </c>
      <c r="D25" s="25" t="s">
        <v>33</v>
      </c>
      <c r="E25" s="25" t="s">
        <v>36</v>
      </c>
      <c r="F25" s="25" t="s">
        <v>40</v>
      </c>
      <c r="G25" s="29">
        <v>0</v>
      </c>
      <c r="H25" s="29">
        <v>0</v>
      </c>
      <c r="I25" s="29">
        <f t="shared" si="7"/>
        <v>0</v>
      </c>
      <c r="J25" s="29" t="e">
        <f t="shared" si="6"/>
        <v>#DIV/0!</v>
      </c>
      <c r="K25" s="103"/>
      <c r="L25" s="102"/>
      <c r="M25" s="103"/>
      <c r="N25" s="103"/>
      <c r="O25" s="102"/>
      <c r="P25" s="104" t="e">
        <f t="shared" si="1"/>
        <v>#DIV/0!</v>
      </c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</row>
    <row r="26" spans="1:16" s="109" customFormat="1" ht="16.5" customHeight="1">
      <c r="A26" s="17" t="s">
        <v>41</v>
      </c>
      <c r="B26" s="76" t="s">
        <v>128</v>
      </c>
      <c r="C26" s="23" t="s">
        <v>13</v>
      </c>
      <c r="D26" s="24" t="s">
        <v>33</v>
      </c>
      <c r="E26" s="24" t="s">
        <v>42</v>
      </c>
      <c r="F26" s="24" t="s">
        <v>16</v>
      </c>
      <c r="G26" s="37">
        <f>G27+G31+G34</f>
        <v>589044.16</v>
      </c>
      <c r="H26" s="37">
        <f>H27+H31+H34</f>
        <v>104320.59999999999</v>
      </c>
      <c r="I26" s="29">
        <f t="shared" si="7"/>
        <v>-484723.56000000006</v>
      </c>
      <c r="J26" s="37">
        <f t="shared" si="6"/>
        <v>17.710149269623518</v>
      </c>
      <c r="K26" s="103"/>
      <c r="L26" s="102"/>
      <c r="M26" s="103"/>
      <c r="N26" s="103"/>
      <c r="O26" s="102"/>
      <c r="P26" s="104">
        <f t="shared" si="1"/>
        <v>17.710149269623518</v>
      </c>
    </row>
    <row r="27" spans="1:16" s="107" customFormat="1" ht="15.75" customHeight="1">
      <c r="A27" s="34" t="s">
        <v>34</v>
      </c>
      <c r="B27" s="78" t="s">
        <v>128</v>
      </c>
      <c r="C27" s="18" t="s">
        <v>13</v>
      </c>
      <c r="D27" s="19" t="s">
        <v>33</v>
      </c>
      <c r="E27" s="19" t="s">
        <v>42</v>
      </c>
      <c r="F27" s="19" t="s">
        <v>21</v>
      </c>
      <c r="G27" s="21">
        <f>G28+G29+G30</f>
        <v>431870.44</v>
      </c>
      <c r="H27" s="21">
        <f>H28+H29+H30</f>
        <v>75006.9</v>
      </c>
      <c r="I27" s="21">
        <f t="shared" si="7"/>
        <v>-356863.54000000004</v>
      </c>
      <c r="J27" s="21">
        <f t="shared" si="6"/>
        <v>17.36791710032296</v>
      </c>
      <c r="K27" s="110" t="e">
        <f>NA()</f>
        <v>#N/A</v>
      </c>
      <c r="L27" s="111" t="e">
        <f>K27/J27*100</f>
        <v>#N/A</v>
      </c>
      <c r="M27" s="110" t="e">
        <f>NA()</f>
        <v>#N/A</v>
      </c>
      <c r="N27" s="110" t="e">
        <f>NA()</f>
        <v>#N/A</v>
      </c>
      <c r="O27" s="111">
        <v>0</v>
      </c>
      <c r="P27" s="112">
        <f t="shared" si="1"/>
        <v>17.36791710032296</v>
      </c>
    </row>
    <row r="28" spans="1:16" ht="17.25" customHeight="1">
      <c r="A28" s="38" t="s">
        <v>22</v>
      </c>
      <c r="B28" s="78" t="s">
        <v>128</v>
      </c>
      <c r="C28" s="28" t="s">
        <v>13</v>
      </c>
      <c r="D28" s="25" t="s">
        <v>33</v>
      </c>
      <c r="E28" s="25" t="s">
        <v>42</v>
      </c>
      <c r="F28" s="25" t="s">
        <v>23</v>
      </c>
      <c r="G28" s="29">
        <v>316336.74</v>
      </c>
      <c r="H28" s="29">
        <v>60160.44</v>
      </c>
      <c r="I28" s="29">
        <f>G28-H28</f>
        <v>256176.3</v>
      </c>
      <c r="J28" s="29">
        <f t="shared" si="6"/>
        <v>19.017847879446443</v>
      </c>
      <c r="K28" s="103"/>
      <c r="L28" s="102"/>
      <c r="M28" s="103"/>
      <c r="N28" s="103"/>
      <c r="O28" s="102"/>
      <c r="P28" s="104">
        <f t="shared" si="1"/>
        <v>19.017847879446443</v>
      </c>
    </row>
    <row r="29" spans="1:16" ht="18.75" customHeight="1">
      <c r="A29" s="32" t="s">
        <v>30</v>
      </c>
      <c r="B29" s="78" t="s">
        <v>128</v>
      </c>
      <c r="C29" s="28" t="s">
        <v>13</v>
      </c>
      <c r="D29" s="25" t="s">
        <v>33</v>
      </c>
      <c r="E29" s="25" t="s">
        <v>42</v>
      </c>
      <c r="F29" s="25" t="s">
        <v>31</v>
      </c>
      <c r="G29" s="29">
        <v>20000</v>
      </c>
      <c r="H29" s="29">
        <v>0</v>
      </c>
      <c r="I29" s="29">
        <f aca="true" t="shared" si="10" ref="I29:I30">H29-G29</f>
        <v>-20000</v>
      </c>
      <c r="J29" s="29">
        <f t="shared" si="6"/>
        <v>0</v>
      </c>
      <c r="K29" s="103"/>
      <c r="L29" s="102"/>
      <c r="M29" s="103"/>
      <c r="N29" s="103"/>
      <c r="O29" s="102"/>
      <c r="P29" s="104">
        <f t="shared" si="1"/>
        <v>0</v>
      </c>
    </row>
    <row r="30" spans="1:16" ht="30.75" customHeight="1">
      <c r="A30" s="30" t="s">
        <v>24</v>
      </c>
      <c r="B30" s="78" t="s">
        <v>128</v>
      </c>
      <c r="C30" s="28" t="s">
        <v>13</v>
      </c>
      <c r="D30" s="25" t="s">
        <v>33</v>
      </c>
      <c r="E30" s="25" t="s">
        <v>42</v>
      </c>
      <c r="F30" s="25" t="s">
        <v>25</v>
      </c>
      <c r="G30" s="29">
        <v>95533.7</v>
      </c>
      <c r="H30" s="29">
        <v>14846.46</v>
      </c>
      <c r="I30" s="29">
        <f t="shared" si="10"/>
        <v>-80687.23999999999</v>
      </c>
      <c r="J30" s="29">
        <f t="shared" si="6"/>
        <v>15.540547471729871</v>
      </c>
      <c r="K30" s="103"/>
      <c r="L30" s="102"/>
      <c r="M30" s="103"/>
      <c r="N30" s="103"/>
      <c r="O30" s="102"/>
      <c r="P30" s="104">
        <f t="shared" si="1"/>
        <v>15.540547471729871</v>
      </c>
    </row>
    <row r="31" spans="1:16" s="113" customFormat="1" ht="28.5" customHeight="1">
      <c r="A31" s="35" t="s">
        <v>37</v>
      </c>
      <c r="B31" s="78" t="s">
        <v>128</v>
      </c>
      <c r="C31" s="18" t="s">
        <v>13</v>
      </c>
      <c r="D31" s="19" t="s">
        <v>33</v>
      </c>
      <c r="E31" s="19" t="s">
        <v>42</v>
      </c>
      <c r="F31" s="19" t="s">
        <v>38</v>
      </c>
      <c r="G31" s="21">
        <f>G32+G33</f>
        <v>155173.72</v>
      </c>
      <c r="H31" s="21">
        <f>H32+H33</f>
        <v>29245.26</v>
      </c>
      <c r="I31" s="21">
        <f>I32+I36</f>
        <v>-105973.25</v>
      </c>
      <c r="J31" s="21">
        <f t="shared" si="6"/>
        <v>18.84678668527119</v>
      </c>
      <c r="K31" s="103" t="e">
        <f>NA()</f>
        <v>#N/A</v>
      </c>
      <c r="L31" s="102" t="e">
        <f>K31/J31*100</f>
        <v>#N/A</v>
      </c>
      <c r="M31" s="103" t="e">
        <f>NA()</f>
        <v>#N/A</v>
      </c>
      <c r="N31" s="103" t="e">
        <f>NA()</f>
        <v>#N/A</v>
      </c>
      <c r="O31" s="102">
        <v>0</v>
      </c>
      <c r="P31" s="104">
        <f t="shared" si="1"/>
        <v>18.84678668527119</v>
      </c>
    </row>
    <row r="32" spans="1:17" ht="17.25" customHeight="1">
      <c r="A32" s="36" t="s">
        <v>39</v>
      </c>
      <c r="B32" s="78" t="s">
        <v>128</v>
      </c>
      <c r="C32" s="28" t="s">
        <v>13</v>
      </c>
      <c r="D32" s="25" t="s">
        <v>33</v>
      </c>
      <c r="E32" s="25" t="s">
        <v>42</v>
      </c>
      <c r="F32" s="25" t="s">
        <v>40</v>
      </c>
      <c r="G32" s="29">
        <v>126506.48</v>
      </c>
      <c r="H32" s="29">
        <v>22533.23</v>
      </c>
      <c r="I32" s="29">
        <f aca="true" t="shared" si="11" ref="I32:I33">H32-G32</f>
        <v>-103973.25</v>
      </c>
      <c r="J32" s="29">
        <f t="shared" si="6"/>
        <v>17.811917618765456</v>
      </c>
      <c r="K32" s="110"/>
      <c r="L32" s="111"/>
      <c r="M32" s="110"/>
      <c r="N32" s="110"/>
      <c r="O32" s="111"/>
      <c r="P32" s="104">
        <f t="shared" si="1"/>
        <v>17.811917618765456</v>
      </c>
      <c r="Q32" s="114"/>
    </row>
    <row r="33" spans="1:17" ht="17.25" customHeight="1">
      <c r="A33" s="36" t="s">
        <v>43</v>
      </c>
      <c r="B33" s="78" t="s">
        <v>128</v>
      </c>
      <c r="C33" s="28" t="s">
        <v>13</v>
      </c>
      <c r="D33" s="25" t="s">
        <v>33</v>
      </c>
      <c r="E33" s="25" t="s">
        <v>42</v>
      </c>
      <c r="F33" s="25" t="s">
        <v>44</v>
      </c>
      <c r="G33" s="29">
        <v>28667.24</v>
      </c>
      <c r="H33" s="29">
        <v>6712.03</v>
      </c>
      <c r="I33" s="29">
        <f t="shared" si="11"/>
        <v>-21955.210000000003</v>
      </c>
      <c r="J33" s="29">
        <f t="shared" si="6"/>
        <v>23.413589867737528</v>
      </c>
      <c r="K33" s="110"/>
      <c r="L33" s="111"/>
      <c r="M33" s="110"/>
      <c r="N33" s="110"/>
      <c r="O33" s="111"/>
      <c r="P33" s="104"/>
      <c r="Q33" s="114"/>
    </row>
    <row r="34" spans="1:16" ht="18.75" customHeight="1">
      <c r="A34" s="31" t="s">
        <v>45</v>
      </c>
      <c r="B34" s="78" t="s">
        <v>128</v>
      </c>
      <c r="C34" s="18" t="s">
        <v>13</v>
      </c>
      <c r="D34" s="19" t="s">
        <v>33</v>
      </c>
      <c r="E34" s="19" t="s">
        <v>42</v>
      </c>
      <c r="F34" s="19" t="s">
        <v>46</v>
      </c>
      <c r="G34" s="21">
        <f>G35</f>
        <v>2000</v>
      </c>
      <c r="H34" s="21">
        <f>H35</f>
        <v>68.44</v>
      </c>
      <c r="I34" s="21">
        <f aca="true" t="shared" si="12" ref="I34:I35">I35+I38</f>
        <v>-94852.29999999999</v>
      </c>
      <c r="J34" s="21">
        <f t="shared" si="6"/>
        <v>3.422</v>
      </c>
      <c r="K34" s="103"/>
      <c r="L34" s="102"/>
      <c r="M34" s="103"/>
      <c r="N34" s="103"/>
      <c r="O34" s="102"/>
      <c r="P34" s="104">
        <f aca="true" t="shared" si="13" ref="P34:P42">H34/G34*100</f>
        <v>3.422</v>
      </c>
    </row>
    <row r="35" spans="1:16" ht="17.25" customHeight="1">
      <c r="A35" s="39" t="s">
        <v>47</v>
      </c>
      <c r="B35" s="78" t="s">
        <v>128</v>
      </c>
      <c r="C35" s="28" t="s">
        <v>13</v>
      </c>
      <c r="D35" s="25" t="s">
        <v>33</v>
      </c>
      <c r="E35" s="25" t="s">
        <v>42</v>
      </c>
      <c r="F35" s="25" t="s">
        <v>48</v>
      </c>
      <c r="G35" s="29">
        <v>2000</v>
      </c>
      <c r="H35" s="29">
        <v>68.44</v>
      </c>
      <c r="I35" s="29">
        <f t="shared" si="12"/>
        <v>-92852.29999999999</v>
      </c>
      <c r="J35" s="29">
        <f t="shared" si="6"/>
        <v>3.422</v>
      </c>
      <c r="K35" s="110"/>
      <c r="L35" s="111"/>
      <c r="M35" s="110"/>
      <c r="N35" s="110"/>
      <c r="O35" s="111"/>
      <c r="P35" s="104">
        <f t="shared" si="13"/>
        <v>3.422</v>
      </c>
    </row>
    <row r="36" spans="1:16" ht="39.75" customHeight="1">
      <c r="A36" s="40" t="s">
        <v>49</v>
      </c>
      <c r="B36" s="78" t="s">
        <v>128</v>
      </c>
      <c r="C36" s="23" t="s">
        <v>13</v>
      </c>
      <c r="D36" s="24" t="s">
        <v>33</v>
      </c>
      <c r="E36" s="24" t="s">
        <v>50</v>
      </c>
      <c r="F36" s="24" t="s">
        <v>16</v>
      </c>
      <c r="G36" s="37">
        <f>G37</f>
        <v>2000</v>
      </c>
      <c r="H36" s="37">
        <f>H37</f>
        <v>0</v>
      </c>
      <c r="I36" s="37">
        <f aca="true" t="shared" si="14" ref="I36:I47">H36-G36</f>
        <v>-2000</v>
      </c>
      <c r="J36" s="37">
        <f t="shared" si="6"/>
        <v>0</v>
      </c>
      <c r="K36" s="103"/>
      <c r="L36" s="102"/>
      <c r="M36" s="103"/>
      <c r="N36" s="103"/>
      <c r="O36" s="102"/>
      <c r="P36" s="104">
        <f t="shared" si="13"/>
        <v>0</v>
      </c>
    </row>
    <row r="37" spans="1:16" ht="18.75" customHeight="1">
      <c r="A37" s="36" t="s">
        <v>37</v>
      </c>
      <c r="B37" s="78" t="s">
        <v>128</v>
      </c>
      <c r="C37" s="28" t="s">
        <v>13</v>
      </c>
      <c r="D37" s="25" t="s">
        <v>33</v>
      </c>
      <c r="E37" s="25" t="s">
        <v>50</v>
      </c>
      <c r="F37" s="25" t="s">
        <v>38</v>
      </c>
      <c r="G37" s="29">
        <v>2000</v>
      </c>
      <c r="H37" s="29">
        <v>0</v>
      </c>
      <c r="I37" s="29">
        <f t="shared" si="14"/>
        <v>-2000</v>
      </c>
      <c r="J37" s="29">
        <f t="shared" si="6"/>
        <v>0</v>
      </c>
      <c r="K37" s="110"/>
      <c r="L37" s="111"/>
      <c r="M37" s="110"/>
      <c r="N37" s="110"/>
      <c r="O37" s="111"/>
      <c r="P37" s="112">
        <f t="shared" si="13"/>
        <v>0</v>
      </c>
    </row>
    <row r="38" spans="1:16" s="113" customFormat="1" ht="17.25" customHeight="1">
      <c r="A38" s="41" t="s">
        <v>39</v>
      </c>
      <c r="B38" s="78" t="s">
        <v>128</v>
      </c>
      <c r="C38" s="28" t="s">
        <v>13</v>
      </c>
      <c r="D38" s="25" t="s">
        <v>33</v>
      </c>
      <c r="E38" s="25" t="s">
        <v>50</v>
      </c>
      <c r="F38" s="25" t="s">
        <v>40</v>
      </c>
      <c r="G38" s="29">
        <v>2000</v>
      </c>
      <c r="H38" s="29">
        <v>0</v>
      </c>
      <c r="I38" s="29">
        <f t="shared" si="14"/>
        <v>-2000</v>
      </c>
      <c r="J38" s="29">
        <f t="shared" si="6"/>
        <v>0</v>
      </c>
      <c r="K38" s="103"/>
      <c r="L38" s="102"/>
      <c r="M38" s="103"/>
      <c r="N38" s="103"/>
      <c r="O38" s="102"/>
      <c r="P38" s="104">
        <f t="shared" si="13"/>
        <v>0</v>
      </c>
    </row>
    <row r="39" spans="1:16" s="113" customFormat="1" ht="38.25" customHeight="1">
      <c r="A39" s="40" t="s">
        <v>51</v>
      </c>
      <c r="B39" s="78" t="s">
        <v>128</v>
      </c>
      <c r="C39" s="23" t="s">
        <v>13</v>
      </c>
      <c r="D39" s="24" t="s">
        <v>33</v>
      </c>
      <c r="E39" s="24" t="s">
        <v>52</v>
      </c>
      <c r="F39" s="42" t="s">
        <v>16</v>
      </c>
      <c r="G39" s="37">
        <f>G40+G44</f>
        <v>114088.26</v>
      </c>
      <c r="H39" s="37">
        <f>H40+H44</f>
        <v>23235.960000000003</v>
      </c>
      <c r="I39" s="37">
        <f t="shared" si="14"/>
        <v>-90852.29999999999</v>
      </c>
      <c r="J39" s="37">
        <f t="shared" si="6"/>
        <v>20.36665297551212</v>
      </c>
      <c r="K39" s="103"/>
      <c r="L39" s="102"/>
      <c r="M39" s="103"/>
      <c r="N39" s="103"/>
      <c r="O39" s="102"/>
      <c r="P39" s="104">
        <f t="shared" si="13"/>
        <v>20.36665297551212</v>
      </c>
    </row>
    <row r="40" spans="1:16" s="115" customFormat="1" ht="13.5">
      <c r="A40" s="34" t="s">
        <v>34</v>
      </c>
      <c r="B40" s="78" t="s">
        <v>128</v>
      </c>
      <c r="C40" s="28" t="s">
        <v>13</v>
      </c>
      <c r="D40" s="25" t="s">
        <v>33</v>
      </c>
      <c r="E40" s="25" t="s">
        <v>52</v>
      </c>
      <c r="F40" s="43">
        <v>120</v>
      </c>
      <c r="G40" s="29">
        <f>G41++G42+G43</f>
        <v>111419.76</v>
      </c>
      <c r="H40" s="29">
        <f>H41++H42+H43</f>
        <v>22835.960000000003</v>
      </c>
      <c r="I40" s="29">
        <f t="shared" si="14"/>
        <v>-88583.79999999999</v>
      </c>
      <c r="J40" s="29">
        <f t="shared" si="6"/>
        <v>20.495430972028664</v>
      </c>
      <c r="K40" s="110"/>
      <c r="L40" s="111"/>
      <c r="M40" s="110"/>
      <c r="N40" s="110"/>
      <c r="O40" s="111"/>
      <c r="P40" s="112">
        <f t="shared" si="13"/>
        <v>20.495430972028664</v>
      </c>
    </row>
    <row r="41" spans="1:16" s="115" customFormat="1" ht="15.75">
      <c r="A41" s="27" t="s">
        <v>22</v>
      </c>
      <c r="B41" s="78" t="s">
        <v>128</v>
      </c>
      <c r="C41" s="28" t="s">
        <v>13</v>
      </c>
      <c r="D41" s="25" t="s">
        <v>33</v>
      </c>
      <c r="E41" s="25" t="s">
        <v>52</v>
      </c>
      <c r="F41" s="43">
        <v>121</v>
      </c>
      <c r="G41" s="29">
        <v>68755.56</v>
      </c>
      <c r="H41" s="29">
        <v>13959.26</v>
      </c>
      <c r="I41" s="29">
        <f t="shared" si="14"/>
        <v>-54796.299999999996</v>
      </c>
      <c r="J41" s="29">
        <f t="shared" si="6"/>
        <v>20.30273624416702</v>
      </c>
      <c r="K41" s="103"/>
      <c r="L41" s="102"/>
      <c r="M41" s="103"/>
      <c r="N41" s="103"/>
      <c r="O41" s="102"/>
      <c r="P41" s="104">
        <f t="shared" si="13"/>
        <v>20.30273624416702</v>
      </c>
    </row>
    <row r="42" spans="1:16" s="115" customFormat="1" ht="15.75">
      <c r="A42" s="32" t="s">
        <v>30</v>
      </c>
      <c r="B42" s="78" t="s">
        <v>128</v>
      </c>
      <c r="C42" s="28" t="s">
        <v>13</v>
      </c>
      <c r="D42" s="25" t="s">
        <v>33</v>
      </c>
      <c r="E42" s="25" t="s">
        <v>52</v>
      </c>
      <c r="F42" s="44">
        <v>122</v>
      </c>
      <c r="G42" s="29">
        <v>21900</v>
      </c>
      <c r="H42" s="29">
        <v>5416</v>
      </c>
      <c r="I42" s="29">
        <f t="shared" si="14"/>
        <v>-16484</v>
      </c>
      <c r="J42" s="29">
        <f t="shared" si="6"/>
        <v>24.730593607305938</v>
      </c>
      <c r="K42" s="103"/>
      <c r="L42" s="102"/>
      <c r="M42" s="103"/>
      <c r="N42" s="103"/>
      <c r="O42" s="102"/>
      <c r="P42" s="104">
        <f t="shared" si="13"/>
        <v>24.730593607305938</v>
      </c>
    </row>
    <row r="43" spans="1:16" s="115" customFormat="1" ht="28.5">
      <c r="A43" s="30" t="s">
        <v>24</v>
      </c>
      <c r="B43" s="78" t="s">
        <v>128</v>
      </c>
      <c r="C43" s="28" t="s">
        <v>13</v>
      </c>
      <c r="D43" s="25" t="s">
        <v>33</v>
      </c>
      <c r="E43" s="25" t="s">
        <v>52</v>
      </c>
      <c r="F43" s="116">
        <v>129</v>
      </c>
      <c r="G43" s="29">
        <v>20764.2</v>
      </c>
      <c r="H43" s="29">
        <v>3460.7</v>
      </c>
      <c r="I43" s="29">
        <f t="shared" si="14"/>
        <v>-17303.5</v>
      </c>
      <c r="J43" s="29">
        <f t="shared" si="6"/>
        <v>16.666666666666664</v>
      </c>
      <c r="K43" s="103"/>
      <c r="L43" s="102"/>
      <c r="M43" s="103"/>
      <c r="N43" s="103"/>
      <c r="O43" s="102"/>
      <c r="P43" s="104"/>
    </row>
    <row r="44" spans="1:16" s="113" customFormat="1" ht="18" customHeight="1">
      <c r="A44" s="41" t="s">
        <v>39</v>
      </c>
      <c r="B44" s="78" t="s">
        <v>128</v>
      </c>
      <c r="C44" s="28" t="s">
        <v>13</v>
      </c>
      <c r="D44" s="25" t="s">
        <v>33</v>
      </c>
      <c r="E44" s="25" t="s">
        <v>52</v>
      </c>
      <c r="F44" s="44">
        <v>244</v>
      </c>
      <c r="G44" s="29">
        <v>2668.5</v>
      </c>
      <c r="H44" s="29">
        <v>400</v>
      </c>
      <c r="I44" s="29">
        <f t="shared" si="14"/>
        <v>-2268.5</v>
      </c>
      <c r="J44" s="29">
        <f t="shared" si="6"/>
        <v>14.989694584972831</v>
      </c>
      <c r="K44" s="103"/>
      <c r="L44" s="102"/>
      <c r="M44" s="103"/>
      <c r="N44" s="103"/>
      <c r="O44" s="102"/>
      <c r="P44" s="104">
        <f>H44/G44*100</f>
        <v>14.989694584972831</v>
      </c>
    </row>
    <row r="45" spans="1:16" s="113" customFormat="1" ht="18" customHeight="1">
      <c r="A45" s="45" t="s">
        <v>53</v>
      </c>
      <c r="B45" s="76" t="s">
        <v>128</v>
      </c>
      <c r="C45" s="18" t="s">
        <v>13</v>
      </c>
      <c r="D45" s="19" t="s">
        <v>54</v>
      </c>
      <c r="E45" s="20" t="s">
        <v>15</v>
      </c>
      <c r="F45" s="19" t="s">
        <v>16</v>
      </c>
      <c r="G45" s="37">
        <f aca="true" t="shared" si="15" ref="G45:G46">G46</f>
        <v>64920</v>
      </c>
      <c r="H45" s="37">
        <f aca="true" t="shared" si="16" ref="H45:H46">H46</f>
        <v>0</v>
      </c>
      <c r="I45" s="37">
        <f t="shared" si="14"/>
        <v>-64920</v>
      </c>
      <c r="J45" s="37">
        <f t="shared" si="6"/>
        <v>0</v>
      </c>
      <c r="K45" s="103"/>
      <c r="L45" s="102"/>
      <c r="M45" s="103"/>
      <c r="N45" s="103"/>
      <c r="O45" s="102"/>
      <c r="P45" s="104"/>
    </row>
    <row r="46" spans="1:16" s="113" customFormat="1" ht="18" customHeight="1">
      <c r="A46" s="41" t="s">
        <v>55</v>
      </c>
      <c r="B46" s="78" t="s">
        <v>128</v>
      </c>
      <c r="C46" s="28" t="s">
        <v>13</v>
      </c>
      <c r="D46" s="25" t="s">
        <v>54</v>
      </c>
      <c r="E46" s="25" t="s">
        <v>56</v>
      </c>
      <c r="F46" s="117" t="s">
        <v>16</v>
      </c>
      <c r="G46" s="29">
        <f t="shared" si="15"/>
        <v>64920</v>
      </c>
      <c r="H46" s="29">
        <f t="shared" si="16"/>
        <v>0</v>
      </c>
      <c r="I46" s="29">
        <f t="shared" si="14"/>
        <v>-64920</v>
      </c>
      <c r="J46" s="29">
        <f t="shared" si="6"/>
        <v>0</v>
      </c>
      <c r="K46" s="103"/>
      <c r="L46" s="102"/>
      <c r="M46" s="103"/>
      <c r="N46" s="103"/>
      <c r="O46" s="102"/>
      <c r="P46" s="104"/>
    </row>
    <row r="47" spans="1:16" s="113" customFormat="1" ht="18" customHeight="1">
      <c r="A47" s="41" t="s">
        <v>57</v>
      </c>
      <c r="B47" s="78" t="s">
        <v>128</v>
      </c>
      <c r="C47" s="28" t="s">
        <v>13</v>
      </c>
      <c r="D47" s="25" t="s">
        <v>54</v>
      </c>
      <c r="E47" s="25" t="s">
        <v>56</v>
      </c>
      <c r="F47" s="44">
        <v>880</v>
      </c>
      <c r="G47" s="29">
        <v>64920</v>
      </c>
      <c r="H47" s="29">
        <v>0</v>
      </c>
      <c r="I47" s="29">
        <f t="shared" si="14"/>
        <v>-64920</v>
      </c>
      <c r="J47" s="29">
        <f t="shared" si="6"/>
        <v>0</v>
      </c>
      <c r="K47" s="103"/>
      <c r="L47" s="102"/>
      <c r="M47" s="103"/>
      <c r="N47" s="103"/>
      <c r="O47" s="102"/>
      <c r="P47" s="104"/>
    </row>
    <row r="48" spans="1:16" s="113" customFormat="1" ht="15.75" customHeight="1">
      <c r="A48" s="46" t="s">
        <v>58</v>
      </c>
      <c r="B48" s="78" t="s">
        <v>128</v>
      </c>
      <c r="C48" s="47" t="s">
        <v>13</v>
      </c>
      <c r="D48" s="48" t="s">
        <v>59</v>
      </c>
      <c r="E48" s="20" t="s">
        <v>15</v>
      </c>
      <c r="F48" s="49" t="s">
        <v>16</v>
      </c>
      <c r="G48" s="50">
        <f aca="true" t="shared" si="17" ref="G48:G49">G49</f>
        <v>50000</v>
      </c>
      <c r="H48" s="50">
        <f aca="true" t="shared" si="18" ref="H48:H49">H49</f>
        <v>0</v>
      </c>
      <c r="I48" s="21">
        <f>G48-H48</f>
        <v>50000</v>
      </c>
      <c r="J48" s="21">
        <f>J49</f>
        <v>0</v>
      </c>
      <c r="K48" s="103"/>
      <c r="L48" s="102"/>
      <c r="M48" s="103"/>
      <c r="N48" s="103"/>
      <c r="O48" s="102"/>
      <c r="P48" s="104">
        <f aca="true" t="shared" si="19" ref="P48:P57">H48/G48*100</f>
        <v>0</v>
      </c>
    </row>
    <row r="49" spans="1:16" s="113" customFormat="1" ht="15" customHeight="1">
      <c r="A49" s="51" t="s">
        <v>60</v>
      </c>
      <c r="B49" s="78" t="s">
        <v>128</v>
      </c>
      <c r="C49" s="52" t="s">
        <v>13</v>
      </c>
      <c r="D49" s="53" t="s">
        <v>59</v>
      </c>
      <c r="E49" s="49" t="s">
        <v>61</v>
      </c>
      <c r="F49" s="49" t="s">
        <v>16</v>
      </c>
      <c r="G49" s="54">
        <f t="shared" si="17"/>
        <v>50000</v>
      </c>
      <c r="H49" s="54">
        <f t="shared" si="18"/>
        <v>0</v>
      </c>
      <c r="I49" s="29">
        <f aca="true" t="shared" si="20" ref="I49:I52">H49-G49</f>
        <v>-50000</v>
      </c>
      <c r="J49" s="29">
        <f aca="true" t="shared" si="21" ref="J49:J107">H49/G49*100</f>
        <v>0</v>
      </c>
      <c r="K49" s="103"/>
      <c r="L49" s="102"/>
      <c r="M49" s="103"/>
      <c r="N49" s="103"/>
      <c r="O49" s="102"/>
      <c r="P49" s="104">
        <f t="shared" si="19"/>
        <v>0</v>
      </c>
    </row>
    <row r="50" spans="1:16" s="115" customFormat="1" ht="15.75" customHeight="1">
      <c r="A50" s="34" t="s">
        <v>34</v>
      </c>
      <c r="B50" s="78" t="s">
        <v>128</v>
      </c>
      <c r="C50" s="55" t="s">
        <v>13</v>
      </c>
      <c r="D50" s="53" t="s">
        <v>59</v>
      </c>
      <c r="E50" s="49" t="s">
        <v>61</v>
      </c>
      <c r="F50" s="49" t="s">
        <v>21</v>
      </c>
      <c r="G50" s="54">
        <f>G51+G52</f>
        <v>50000</v>
      </c>
      <c r="H50" s="29">
        <f>H51+H52</f>
        <v>0</v>
      </c>
      <c r="I50" s="29">
        <f t="shared" si="20"/>
        <v>-50000</v>
      </c>
      <c r="J50" s="29">
        <f t="shared" si="21"/>
        <v>0</v>
      </c>
      <c r="K50" s="103"/>
      <c r="L50" s="102"/>
      <c r="M50" s="103"/>
      <c r="N50" s="103"/>
      <c r="O50" s="102"/>
      <c r="P50" s="104">
        <f t="shared" si="19"/>
        <v>0</v>
      </c>
    </row>
    <row r="51" spans="1:16" s="108" customFormat="1" ht="16.5">
      <c r="A51" s="41" t="s">
        <v>22</v>
      </c>
      <c r="B51" s="78" t="s">
        <v>128</v>
      </c>
      <c r="C51" s="55" t="s">
        <v>13</v>
      </c>
      <c r="D51" s="53" t="s">
        <v>59</v>
      </c>
      <c r="E51" s="49" t="s">
        <v>61</v>
      </c>
      <c r="F51" s="49" t="s">
        <v>23</v>
      </c>
      <c r="G51" s="54">
        <v>38402.46</v>
      </c>
      <c r="H51" s="54">
        <v>0</v>
      </c>
      <c r="I51" s="29">
        <f t="shared" si="20"/>
        <v>-38402.46</v>
      </c>
      <c r="J51" s="29">
        <f t="shared" si="21"/>
        <v>0</v>
      </c>
      <c r="K51" s="103"/>
      <c r="L51" s="102"/>
      <c r="M51" s="103"/>
      <c r="N51" s="103"/>
      <c r="O51" s="102"/>
      <c r="P51" s="104">
        <f t="shared" si="19"/>
        <v>0</v>
      </c>
    </row>
    <row r="52" spans="1:16" ht="28.5" customHeight="1">
      <c r="A52" s="41" t="s">
        <v>24</v>
      </c>
      <c r="B52" s="78" t="s">
        <v>128</v>
      </c>
      <c r="C52" s="55" t="s">
        <v>13</v>
      </c>
      <c r="D52" s="53" t="s">
        <v>59</v>
      </c>
      <c r="E52" s="49" t="s">
        <v>61</v>
      </c>
      <c r="F52" s="49" t="s">
        <v>25</v>
      </c>
      <c r="G52" s="54">
        <v>11597.54</v>
      </c>
      <c r="H52" s="54">
        <v>0</v>
      </c>
      <c r="I52" s="29">
        <f t="shared" si="20"/>
        <v>-11597.54</v>
      </c>
      <c r="J52" s="29">
        <f t="shared" si="21"/>
        <v>0</v>
      </c>
      <c r="K52" s="103"/>
      <c r="L52" s="102"/>
      <c r="M52" s="103"/>
      <c r="N52" s="103"/>
      <c r="O52" s="102"/>
      <c r="P52" s="104">
        <f t="shared" si="19"/>
        <v>0</v>
      </c>
    </row>
    <row r="53" spans="1:64" s="106" customFormat="1" ht="17.25" customHeight="1">
      <c r="A53" s="14" t="s">
        <v>62</v>
      </c>
      <c r="B53" s="100" t="s">
        <v>128</v>
      </c>
      <c r="C53" s="56" t="s">
        <v>18</v>
      </c>
      <c r="D53" s="57" t="s">
        <v>14</v>
      </c>
      <c r="E53" s="15" t="s">
        <v>15</v>
      </c>
      <c r="F53" s="15" t="s">
        <v>16</v>
      </c>
      <c r="G53" s="16">
        <f aca="true" t="shared" si="22" ref="G53:G54">G54</f>
        <v>145300</v>
      </c>
      <c r="H53" s="16">
        <f aca="true" t="shared" si="23" ref="H53:H54">H54</f>
        <v>27871.9</v>
      </c>
      <c r="I53" s="16">
        <f>I54</f>
        <v>-117428.1</v>
      </c>
      <c r="J53" s="16">
        <f t="shared" si="21"/>
        <v>19.18231245698555</v>
      </c>
      <c r="K53" s="103" t="e">
        <f aca="true" t="shared" si="24" ref="K53:K54">NA()</f>
        <v>#N/A</v>
      </c>
      <c r="L53" s="102" t="e">
        <f aca="true" t="shared" si="25" ref="L53:L55">K53/J53*100</f>
        <v>#N/A</v>
      </c>
      <c r="M53" s="103" t="e">
        <f aca="true" t="shared" si="26" ref="M53:M54">NA()</f>
        <v>#N/A</v>
      </c>
      <c r="N53" s="103" t="e">
        <f aca="true" t="shared" si="27" ref="N53:N54">NA()</f>
        <v>#N/A</v>
      </c>
      <c r="O53" s="102">
        <v>0</v>
      </c>
      <c r="P53" s="104">
        <f t="shared" si="19"/>
        <v>19.18231245698555</v>
      </c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</row>
    <row r="54" spans="1:16" ht="13.5">
      <c r="A54" s="41" t="s">
        <v>63</v>
      </c>
      <c r="B54" s="78" t="s">
        <v>128</v>
      </c>
      <c r="C54" s="58" t="s">
        <v>18</v>
      </c>
      <c r="D54" s="59" t="s">
        <v>64</v>
      </c>
      <c r="E54" s="20" t="s">
        <v>15</v>
      </c>
      <c r="F54" s="60" t="s">
        <v>16</v>
      </c>
      <c r="G54" s="26">
        <f t="shared" si="22"/>
        <v>145300</v>
      </c>
      <c r="H54" s="26">
        <f t="shared" si="23"/>
        <v>27871.9</v>
      </c>
      <c r="I54" s="26">
        <f aca="true" t="shared" si="28" ref="I54:I66">H54-G54</f>
        <v>-117428.1</v>
      </c>
      <c r="J54" s="26">
        <f t="shared" si="21"/>
        <v>19.18231245698555</v>
      </c>
      <c r="K54" s="118" t="e">
        <f t="shared" si="24"/>
        <v>#N/A</v>
      </c>
      <c r="L54" s="119" t="e">
        <f t="shared" si="25"/>
        <v>#N/A</v>
      </c>
      <c r="M54" s="118" t="e">
        <f t="shared" si="26"/>
        <v>#N/A</v>
      </c>
      <c r="N54" s="118" t="e">
        <f t="shared" si="27"/>
        <v>#N/A</v>
      </c>
      <c r="O54" s="119">
        <v>0</v>
      </c>
      <c r="P54" s="70">
        <f t="shared" si="19"/>
        <v>19.18231245698555</v>
      </c>
    </row>
    <row r="55" spans="1:16" ht="30.75" customHeight="1">
      <c r="A55" s="61" t="s">
        <v>65</v>
      </c>
      <c r="B55" s="78" t="s">
        <v>128</v>
      </c>
      <c r="C55" s="62" t="s">
        <v>18</v>
      </c>
      <c r="D55" s="63" t="s">
        <v>64</v>
      </c>
      <c r="E55" s="64" t="s">
        <v>66</v>
      </c>
      <c r="F55" s="64" t="s">
        <v>16</v>
      </c>
      <c r="G55" s="26">
        <f>G56+G60</f>
        <v>145300</v>
      </c>
      <c r="H55" s="26">
        <f>H56+H60</f>
        <v>27871.9</v>
      </c>
      <c r="I55" s="26">
        <f t="shared" si="28"/>
        <v>-117428.1</v>
      </c>
      <c r="J55" s="26">
        <f t="shared" si="21"/>
        <v>19.18231245698555</v>
      </c>
      <c r="K55" s="120" t="e">
        <f>K67</f>
        <v>#N/A</v>
      </c>
      <c r="L55" s="121" t="e">
        <f t="shared" si="25"/>
        <v>#N/A</v>
      </c>
      <c r="M55" s="120"/>
      <c r="N55" s="120"/>
      <c r="O55" s="121" t="e">
        <f>N55/M55*100</f>
        <v>#DIV/0!</v>
      </c>
      <c r="P55" s="104">
        <f t="shared" si="19"/>
        <v>19.18231245698555</v>
      </c>
    </row>
    <row r="56" spans="1:16" ht="13.5">
      <c r="A56" s="34" t="s">
        <v>34</v>
      </c>
      <c r="B56" s="78" t="s">
        <v>128</v>
      </c>
      <c r="C56" s="65" t="s">
        <v>18</v>
      </c>
      <c r="D56" s="60" t="s">
        <v>64</v>
      </c>
      <c r="E56" s="66" t="s">
        <v>66</v>
      </c>
      <c r="F56" s="66" t="s">
        <v>21</v>
      </c>
      <c r="G56" s="29">
        <f>G57+G58+G59</f>
        <v>145300</v>
      </c>
      <c r="H56" s="29">
        <f>H59+H57</f>
        <v>27871.9</v>
      </c>
      <c r="I56" s="29">
        <f t="shared" si="28"/>
        <v>-117428.1</v>
      </c>
      <c r="J56" s="29">
        <f t="shared" si="21"/>
        <v>19.18231245698555</v>
      </c>
      <c r="K56" s="101"/>
      <c r="L56" s="102"/>
      <c r="M56" s="101"/>
      <c r="N56" s="101"/>
      <c r="O56" s="102"/>
      <c r="P56" s="104">
        <f t="shared" si="19"/>
        <v>19.18231245698555</v>
      </c>
    </row>
    <row r="57" spans="1:16" ht="15.75">
      <c r="A57" s="41" t="s">
        <v>22</v>
      </c>
      <c r="B57" s="78" t="s">
        <v>128</v>
      </c>
      <c r="C57" s="65" t="s">
        <v>18</v>
      </c>
      <c r="D57" s="60" t="s">
        <v>64</v>
      </c>
      <c r="E57" s="66" t="s">
        <v>66</v>
      </c>
      <c r="F57" s="66" t="s">
        <v>23</v>
      </c>
      <c r="G57" s="29">
        <v>110008.8</v>
      </c>
      <c r="H57" s="29">
        <v>22334.8</v>
      </c>
      <c r="I57" s="29">
        <f t="shared" si="28"/>
        <v>-87674</v>
      </c>
      <c r="J57" s="29">
        <f t="shared" si="21"/>
        <v>20.302739417210258</v>
      </c>
      <c r="K57" s="101"/>
      <c r="L57" s="102"/>
      <c r="M57" s="101"/>
      <c r="N57" s="101"/>
      <c r="O57" s="102"/>
      <c r="P57" s="104">
        <f t="shared" si="19"/>
        <v>20.302739417210258</v>
      </c>
    </row>
    <row r="58" spans="1:16" ht="15.75">
      <c r="A58" s="32" t="s">
        <v>30</v>
      </c>
      <c r="B58" s="78" t="s">
        <v>128</v>
      </c>
      <c r="C58" s="65" t="s">
        <v>18</v>
      </c>
      <c r="D58" s="60" t="s">
        <v>64</v>
      </c>
      <c r="E58" s="66" t="s">
        <v>66</v>
      </c>
      <c r="F58" s="66" t="s">
        <v>31</v>
      </c>
      <c r="G58" s="29">
        <v>2068.54</v>
      </c>
      <c r="H58" s="29">
        <v>0</v>
      </c>
      <c r="I58" s="29">
        <f t="shared" si="28"/>
        <v>-2068.54</v>
      </c>
      <c r="J58" s="29">
        <f t="shared" si="21"/>
        <v>0</v>
      </c>
      <c r="K58" s="101"/>
      <c r="L58" s="102"/>
      <c r="M58" s="101"/>
      <c r="N58" s="101"/>
      <c r="O58" s="102"/>
      <c r="P58" s="104"/>
    </row>
    <row r="59" spans="1:16" ht="28.5">
      <c r="A59" s="41" t="s">
        <v>24</v>
      </c>
      <c r="B59" s="78" t="s">
        <v>128</v>
      </c>
      <c r="C59" s="65" t="s">
        <v>18</v>
      </c>
      <c r="D59" s="60" t="s">
        <v>64</v>
      </c>
      <c r="E59" s="66" t="s">
        <v>66</v>
      </c>
      <c r="F59" s="66" t="s">
        <v>25</v>
      </c>
      <c r="G59" s="29">
        <v>33222.66</v>
      </c>
      <c r="H59" s="29">
        <v>5537.1</v>
      </c>
      <c r="I59" s="29">
        <f t="shared" si="28"/>
        <v>-27685.560000000005</v>
      </c>
      <c r="J59" s="29">
        <f t="shared" si="21"/>
        <v>16.66663656672885</v>
      </c>
      <c r="K59" s="101"/>
      <c r="L59" s="102"/>
      <c r="M59" s="101"/>
      <c r="N59" s="101"/>
      <c r="O59" s="102"/>
      <c r="P59" s="104">
        <f aca="true" t="shared" si="29" ref="P59:P74">H59/G59*100</f>
        <v>16.66663656672885</v>
      </c>
    </row>
    <row r="60" spans="1:16" ht="15.75">
      <c r="A60" s="36" t="s">
        <v>37</v>
      </c>
      <c r="B60" s="78" t="s">
        <v>128</v>
      </c>
      <c r="C60" s="65" t="s">
        <v>18</v>
      </c>
      <c r="D60" s="60" t="s">
        <v>64</v>
      </c>
      <c r="E60" s="66" t="s">
        <v>66</v>
      </c>
      <c r="F60" s="25" t="s">
        <v>38</v>
      </c>
      <c r="G60" s="29">
        <f>G61</f>
        <v>0</v>
      </c>
      <c r="H60" s="29">
        <f>H61</f>
        <v>0</v>
      </c>
      <c r="I60" s="29">
        <f t="shared" si="28"/>
        <v>0</v>
      </c>
      <c r="J60" s="29" t="e">
        <f t="shared" si="21"/>
        <v>#DIV/0!</v>
      </c>
      <c r="K60" s="120"/>
      <c r="L60" s="121"/>
      <c r="M60" s="120"/>
      <c r="N60" s="120"/>
      <c r="O60" s="121"/>
      <c r="P60" s="104" t="e">
        <f t="shared" si="29"/>
        <v>#DIV/0!</v>
      </c>
    </row>
    <row r="61" spans="1:16" ht="18.75" customHeight="1">
      <c r="A61" s="41" t="s">
        <v>39</v>
      </c>
      <c r="B61" s="78" t="s">
        <v>128</v>
      </c>
      <c r="C61" s="65" t="s">
        <v>18</v>
      </c>
      <c r="D61" s="60" t="s">
        <v>64</v>
      </c>
      <c r="E61" s="66" t="s">
        <v>66</v>
      </c>
      <c r="F61" s="25" t="s">
        <v>40</v>
      </c>
      <c r="G61" s="29">
        <v>0</v>
      </c>
      <c r="H61" s="29">
        <v>0</v>
      </c>
      <c r="I61" s="29">
        <f t="shared" si="28"/>
        <v>0</v>
      </c>
      <c r="J61" s="29" t="e">
        <f t="shared" si="21"/>
        <v>#DIV/0!</v>
      </c>
      <c r="K61" s="122"/>
      <c r="L61" s="123"/>
      <c r="M61" s="122"/>
      <c r="N61" s="122"/>
      <c r="O61" s="123"/>
      <c r="P61" s="16" t="e">
        <f t="shared" si="29"/>
        <v>#DIV/0!</v>
      </c>
    </row>
    <row r="62" spans="1:16" ht="17.25">
      <c r="A62" s="14" t="s">
        <v>67</v>
      </c>
      <c r="B62" s="100" t="s">
        <v>128</v>
      </c>
      <c r="C62" s="67" t="s">
        <v>64</v>
      </c>
      <c r="D62" s="68" t="s">
        <v>14</v>
      </c>
      <c r="E62" s="15" t="s">
        <v>15</v>
      </c>
      <c r="F62" s="15" t="s">
        <v>16</v>
      </c>
      <c r="G62" s="16">
        <f aca="true" t="shared" si="30" ref="G62:G65">G63</f>
        <v>31065</v>
      </c>
      <c r="H62" s="16">
        <f aca="true" t="shared" si="31" ref="H62:H65">H63</f>
        <v>0</v>
      </c>
      <c r="I62" s="69">
        <f t="shared" si="28"/>
        <v>-31065</v>
      </c>
      <c r="J62" s="70">
        <f t="shared" si="21"/>
        <v>0</v>
      </c>
      <c r="K62" s="120"/>
      <c r="L62" s="121"/>
      <c r="M62" s="120"/>
      <c r="N62" s="120"/>
      <c r="O62" s="121"/>
      <c r="P62" s="104">
        <f t="shared" si="29"/>
        <v>0</v>
      </c>
    </row>
    <row r="63" spans="1:16" ht="28.5">
      <c r="A63" s="34" t="s">
        <v>68</v>
      </c>
      <c r="B63" s="76" t="s">
        <v>128</v>
      </c>
      <c r="C63" s="71" t="s">
        <v>64</v>
      </c>
      <c r="D63" s="72" t="s">
        <v>69</v>
      </c>
      <c r="E63" s="20" t="s">
        <v>15</v>
      </c>
      <c r="F63" s="124" t="s">
        <v>16</v>
      </c>
      <c r="G63" s="21">
        <f t="shared" si="30"/>
        <v>31065</v>
      </c>
      <c r="H63" s="21">
        <f t="shared" si="31"/>
        <v>0</v>
      </c>
      <c r="I63" s="37">
        <f t="shared" si="28"/>
        <v>-31065</v>
      </c>
      <c r="J63" s="21">
        <f t="shared" si="21"/>
        <v>0</v>
      </c>
      <c r="K63" s="120"/>
      <c r="L63" s="121"/>
      <c r="M63" s="120"/>
      <c r="N63" s="120"/>
      <c r="O63" s="121"/>
      <c r="P63" s="104">
        <f t="shared" si="29"/>
        <v>0</v>
      </c>
    </row>
    <row r="64" spans="1:16" ht="15.75">
      <c r="A64" s="22" t="s">
        <v>70</v>
      </c>
      <c r="B64" s="78" t="s">
        <v>128</v>
      </c>
      <c r="C64" s="65" t="s">
        <v>64</v>
      </c>
      <c r="D64" s="60" t="s">
        <v>69</v>
      </c>
      <c r="E64" s="66" t="s">
        <v>71</v>
      </c>
      <c r="F64" s="66" t="s">
        <v>16</v>
      </c>
      <c r="G64" s="29">
        <f t="shared" si="30"/>
        <v>31065</v>
      </c>
      <c r="H64" s="29">
        <f t="shared" si="31"/>
        <v>0</v>
      </c>
      <c r="I64" s="26">
        <f t="shared" si="28"/>
        <v>-31065</v>
      </c>
      <c r="J64" s="29">
        <f t="shared" si="21"/>
        <v>0</v>
      </c>
      <c r="K64" s="120"/>
      <c r="L64" s="121"/>
      <c r="M64" s="120"/>
      <c r="N64" s="120"/>
      <c r="O64" s="121"/>
      <c r="P64" s="104">
        <f t="shared" si="29"/>
        <v>0</v>
      </c>
    </row>
    <row r="65" spans="1:16" ht="17.25" customHeight="1">
      <c r="A65" s="36" t="s">
        <v>37</v>
      </c>
      <c r="B65" s="78" t="s">
        <v>128</v>
      </c>
      <c r="C65" s="65" t="s">
        <v>64</v>
      </c>
      <c r="D65" s="60" t="s">
        <v>69</v>
      </c>
      <c r="E65" s="66" t="s">
        <v>71</v>
      </c>
      <c r="F65" s="66" t="s">
        <v>38</v>
      </c>
      <c r="G65" s="29">
        <f t="shared" si="30"/>
        <v>31065</v>
      </c>
      <c r="H65" s="29">
        <f t="shared" si="31"/>
        <v>0</v>
      </c>
      <c r="I65" s="26">
        <f t="shared" si="28"/>
        <v>-31065</v>
      </c>
      <c r="J65" s="29">
        <f t="shared" si="21"/>
        <v>0</v>
      </c>
      <c r="K65" s="120"/>
      <c r="L65" s="121"/>
      <c r="M65" s="120"/>
      <c r="N65" s="120"/>
      <c r="O65" s="121"/>
      <c r="P65" s="104">
        <f t="shared" si="29"/>
        <v>0</v>
      </c>
    </row>
    <row r="66" spans="1:16" ht="20.25" customHeight="1">
      <c r="A66" s="36" t="s">
        <v>72</v>
      </c>
      <c r="B66" s="78" t="s">
        <v>128</v>
      </c>
      <c r="C66" s="65" t="s">
        <v>64</v>
      </c>
      <c r="D66" s="60" t="s">
        <v>69</v>
      </c>
      <c r="E66" s="66" t="s">
        <v>71</v>
      </c>
      <c r="F66" s="66" t="s">
        <v>40</v>
      </c>
      <c r="G66" s="29">
        <v>31065</v>
      </c>
      <c r="H66" s="29">
        <v>0</v>
      </c>
      <c r="I66" s="26">
        <f t="shared" si="28"/>
        <v>-31065</v>
      </c>
      <c r="J66" s="29">
        <f t="shared" si="21"/>
        <v>0</v>
      </c>
      <c r="K66" s="101"/>
      <c r="L66" s="102"/>
      <c r="M66" s="101"/>
      <c r="N66" s="101"/>
      <c r="O66" s="102"/>
      <c r="P66" s="70">
        <f t="shared" si="29"/>
        <v>0</v>
      </c>
    </row>
    <row r="67" spans="1:16" ht="17.25">
      <c r="A67" s="73" t="s">
        <v>73</v>
      </c>
      <c r="B67" s="100" t="s">
        <v>128</v>
      </c>
      <c r="C67" s="15" t="s">
        <v>33</v>
      </c>
      <c r="D67" s="15" t="s">
        <v>14</v>
      </c>
      <c r="E67" s="15" t="s">
        <v>15</v>
      </c>
      <c r="F67" s="15" t="s">
        <v>16</v>
      </c>
      <c r="G67" s="16">
        <f>G68</f>
        <v>1651970</v>
      </c>
      <c r="H67" s="16">
        <f>H68</f>
        <v>726535.42</v>
      </c>
      <c r="I67" s="16">
        <f>I68</f>
        <v>-925434.58</v>
      </c>
      <c r="J67" s="16">
        <f t="shared" si="21"/>
        <v>43.979940313686086</v>
      </c>
      <c r="K67" s="103" t="e">
        <f>NA()</f>
        <v>#N/A</v>
      </c>
      <c r="L67" s="102" t="e">
        <f>K67/J67*100</f>
        <v>#N/A</v>
      </c>
      <c r="M67" s="103"/>
      <c r="N67" s="103"/>
      <c r="O67" s="102" t="e">
        <f>N67/M67*100</f>
        <v>#DIV/0!</v>
      </c>
      <c r="P67" s="104">
        <f t="shared" si="29"/>
        <v>43.979940313686086</v>
      </c>
    </row>
    <row r="68" spans="1:16" ht="13.5">
      <c r="A68" s="74" t="s">
        <v>74</v>
      </c>
      <c r="B68" s="78" t="s">
        <v>128</v>
      </c>
      <c r="C68" s="72" t="s">
        <v>33</v>
      </c>
      <c r="D68" s="72" t="s">
        <v>75</v>
      </c>
      <c r="E68" s="20" t="s">
        <v>15</v>
      </c>
      <c r="F68" s="72" t="s">
        <v>16</v>
      </c>
      <c r="G68" s="21">
        <f>G69+G72</f>
        <v>1651970</v>
      </c>
      <c r="H68" s="21">
        <f>H69+H72</f>
        <v>726535.42</v>
      </c>
      <c r="I68" s="29">
        <f>H68-G68</f>
        <v>-925434.58</v>
      </c>
      <c r="J68" s="21">
        <f t="shared" si="21"/>
        <v>43.979940313686086</v>
      </c>
      <c r="K68" s="103"/>
      <c r="L68" s="102"/>
      <c r="M68" s="103"/>
      <c r="N68" s="103"/>
      <c r="O68" s="102"/>
      <c r="P68" s="104">
        <f t="shared" si="29"/>
        <v>43.979940313686086</v>
      </c>
    </row>
    <row r="69" spans="1:16" ht="31.5" customHeight="1">
      <c r="A69" s="38" t="s">
        <v>76</v>
      </c>
      <c r="B69" s="78" t="s">
        <v>128</v>
      </c>
      <c r="C69" s="63" t="s">
        <v>33</v>
      </c>
      <c r="D69" s="63" t="s">
        <v>75</v>
      </c>
      <c r="E69" s="66" t="s">
        <v>77</v>
      </c>
      <c r="F69" s="60" t="s">
        <v>16</v>
      </c>
      <c r="G69" s="26">
        <f aca="true" t="shared" si="32" ref="G69:G70">G70</f>
        <v>1393000</v>
      </c>
      <c r="H69" s="26">
        <f aca="true" t="shared" si="33" ref="H69:H70">H70</f>
        <v>618000</v>
      </c>
      <c r="I69" s="26">
        <f>I70</f>
        <v>-775000</v>
      </c>
      <c r="J69" s="26">
        <f t="shared" si="21"/>
        <v>44.36468054558507</v>
      </c>
      <c r="K69" s="125"/>
      <c r="L69" s="126"/>
      <c r="M69" s="125"/>
      <c r="N69" s="125"/>
      <c r="O69" s="126"/>
      <c r="P69" s="104">
        <f t="shared" si="29"/>
        <v>44.36468054558507</v>
      </c>
    </row>
    <row r="70" spans="1:16" ht="18.75" customHeight="1">
      <c r="A70" s="36" t="s">
        <v>37</v>
      </c>
      <c r="B70" s="78" t="s">
        <v>128</v>
      </c>
      <c r="C70" s="60" t="s">
        <v>33</v>
      </c>
      <c r="D70" s="60" t="s">
        <v>75</v>
      </c>
      <c r="E70" s="66" t="s">
        <v>77</v>
      </c>
      <c r="F70" s="66" t="s">
        <v>38</v>
      </c>
      <c r="G70" s="29">
        <f t="shared" si="32"/>
        <v>1393000</v>
      </c>
      <c r="H70" s="29">
        <f t="shared" si="33"/>
        <v>618000</v>
      </c>
      <c r="I70" s="29">
        <f aca="true" t="shared" si="34" ref="I70:I84">H70-G70</f>
        <v>-775000</v>
      </c>
      <c r="J70" s="29">
        <f t="shared" si="21"/>
        <v>44.36468054558507</v>
      </c>
      <c r="K70" s="125"/>
      <c r="L70" s="126"/>
      <c r="M70" s="125"/>
      <c r="N70" s="125"/>
      <c r="O70" s="126"/>
      <c r="P70" s="104">
        <f t="shared" si="29"/>
        <v>44.36468054558507</v>
      </c>
    </row>
    <row r="71" spans="1:16" ht="17.25" customHeight="1">
      <c r="A71" s="36" t="s">
        <v>72</v>
      </c>
      <c r="B71" s="78" t="s">
        <v>128</v>
      </c>
      <c r="C71" s="60" t="s">
        <v>33</v>
      </c>
      <c r="D71" s="60" t="s">
        <v>75</v>
      </c>
      <c r="E71" s="66" t="s">
        <v>77</v>
      </c>
      <c r="F71" s="66" t="s">
        <v>40</v>
      </c>
      <c r="G71" s="29">
        <v>1393000</v>
      </c>
      <c r="H71" s="29">
        <v>618000</v>
      </c>
      <c r="I71" s="29">
        <f t="shared" si="34"/>
        <v>-775000</v>
      </c>
      <c r="J71" s="29">
        <f t="shared" si="21"/>
        <v>44.36468054558507</v>
      </c>
      <c r="K71" s="125"/>
      <c r="L71" s="126"/>
      <c r="M71" s="125"/>
      <c r="N71" s="125"/>
      <c r="O71" s="126"/>
      <c r="P71" s="104">
        <f t="shared" si="29"/>
        <v>44.36468054558507</v>
      </c>
    </row>
    <row r="72" spans="1:16" ht="13.5">
      <c r="A72" s="38" t="s">
        <v>78</v>
      </c>
      <c r="B72" s="78" t="s">
        <v>128</v>
      </c>
      <c r="C72" s="63" t="s">
        <v>33</v>
      </c>
      <c r="D72" s="63" t="s">
        <v>75</v>
      </c>
      <c r="E72" s="66" t="s">
        <v>79</v>
      </c>
      <c r="F72" s="60" t="s">
        <v>16</v>
      </c>
      <c r="G72" s="26">
        <f>G73</f>
        <v>258970</v>
      </c>
      <c r="H72" s="26">
        <f>H73</f>
        <v>108535.42</v>
      </c>
      <c r="I72" s="29">
        <f t="shared" si="34"/>
        <v>-150434.58000000002</v>
      </c>
      <c r="J72" s="26">
        <f t="shared" si="21"/>
        <v>41.91042205660887</v>
      </c>
      <c r="K72" s="21" t="e">
        <f>K74+K73</f>
        <v>#N/A</v>
      </c>
      <c r="L72" s="21" t="e">
        <f>L74+L73</f>
        <v>#N/A</v>
      </c>
      <c r="M72" s="21" t="e">
        <f>M74+M73</f>
        <v>#N/A</v>
      </c>
      <c r="N72" s="21" t="e">
        <f>N74+N73</f>
        <v>#N/A</v>
      </c>
      <c r="O72" s="21" t="e">
        <f>O74+O73</f>
        <v>#N/A</v>
      </c>
      <c r="P72" s="104">
        <f t="shared" si="29"/>
        <v>41.91042205660887</v>
      </c>
    </row>
    <row r="73" spans="1:16" ht="15.75">
      <c r="A73" s="36" t="s">
        <v>37</v>
      </c>
      <c r="B73" s="78" t="s">
        <v>128</v>
      </c>
      <c r="C73" s="63" t="s">
        <v>33</v>
      </c>
      <c r="D73" s="63" t="s">
        <v>75</v>
      </c>
      <c r="E73" s="66" t="s">
        <v>79</v>
      </c>
      <c r="F73" s="60" t="s">
        <v>38</v>
      </c>
      <c r="G73" s="26">
        <f>G74+G75</f>
        <v>258970</v>
      </c>
      <c r="H73" s="26">
        <f>H74+H75</f>
        <v>108535.42</v>
      </c>
      <c r="I73" s="29">
        <f t="shared" si="34"/>
        <v>-150434.58000000002</v>
      </c>
      <c r="J73" s="26">
        <f t="shared" si="21"/>
        <v>41.91042205660887</v>
      </c>
      <c r="K73" s="21" t="e">
        <f aca="true" t="shared" si="35" ref="K73:K74">NA()</f>
        <v>#N/A</v>
      </c>
      <c r="L73" s="21" t="e">
        <f>NA()</f>
        <v>#N/A</v>
      </c>
      <c r="M73" s="21" t="e">
        <f aca="true" t="shared" si="36" ref="M73:M74">NA()</f>
        <v>#N/A</v>
      </c>
      <c r="N73" s="21" t="e">
        <f aca="true" t="shared" si="37" ref="N73:N74">NA()</f>
        <v>#N/A</v>
      </c>
      <c r="O73" s="21" t="e">
        <f>NA()</f>
        <v>#N/A</v>
      </c>
      <c r="P73" s="104">
        <f t="shared" si="29"/>
        <v>41.91042205660887</v>
      </c>
    </row>
    <row r="74" spans="1:17" ht="18.75" customHeight="1">
      <c r="A74" s="36" t="s">
        <v>72</v>
      </c>
      <c r="B74" s="78" t="s">
        <v>128</v>
      </c>
      <c r="C74" s="63" t="s">
        <v>33</v>
      </c>
      <c r="D74" s="63" t="s">
        <v>75</v>
      </c>
      <c r="E74" s="66" t="s">
        <v>79</v>
      </c>
      <c r="F74" s="60" t="s">
        <v>40</v>
      </c>
      <c r="G74" s="26">
        <v>143898.09</v>
      </c>
      <c r="H74" s="26">
        <v>36515.83</v>
      </c>
      <c r="I74" s="29">
        <f t="shared" si="34"/>
        <v>-107382.26</v>
      </c>
      <c r="J74" s="26">
        <f t="shared" si="21"/>
        <v>25.37617420773271</v>
      </c>
      <c r="K74" s="127" t="e">
        <f t="shared" si="35"/>
        <v>#N/A</v>
      </c>
      <c r="L74" s="126" t="e">
        <f>K74/J74*100</f>
        <v>#N/A</v>
      </c>
      <c r="M74" s="127" t="e">
        <f t="shared" si="36"/>
        <v>#N/A</v>
      </c>
      <c r="N74" s="127" t="e">
        <f t="shared" si="37"/>
        <v>#N/A</v>
      </c>
      <c r="O74" s="126">
        <v>0</v>
      </c>
      <c r="P74" s="70">
        <f t="shared" si="29"/>
        <v>25.37617420773271</v>
      </c>
      <c r="Q74" s="114"/>
    </row>
    <row r="75" spans="1:17" ht="18.75" customHeight="1">
      <c r="A75" s="36" t="s">
        <v>43</v>
      </c>
      <c r="B75" s="78" t="s">
        <v>128</v>
      </c>
      <c r="C75" s="63" t="s">
        <v>33</v>
      </c>
      <c r="D75" s="63" t="s">
        <v>75</v>
      </c>
      <c r="E75" s="66" t="s">
        <v>79</v>
      </c>
      <c r="F75" s="60" t="s">
        <v>44</v>
      </c>
      <c r="G75" s="26">
        <v>115071.91</v>
      </c>
      <c r="H75" s="26">
        <v>72019.59</v>
      </c>
      <c r="I75" s="29">
        <f t="shared" si="34"/>
        <v>-43052.32000000001</v>
      </c>
      <c r="J75" s="26">
        <f t="shared" si="21"/>
        <v>62.586594764960445</v>
      </c>
      <c r="K75" s="127"/>
      <c r="L75" s="126"/>
      <c r="M75" s="127"/>
      <c r="N75" s="127"/>
      <c r="O75" s="126"/>
      <c r="P75" s="70"/>
      <c r="Q75" s="114"/>
    </row>
    <row r="76" spans="1:16" ht="14.25" customHeight="1">
      <c r="A76" s="14" t="s">
        <v>80</v>
      </c>
      <c r="B76" s="100" t="s">
        <v>128</v>
      </c>
      <c r="C76" s="75" t="s">
        <v>81</v>
      </c>
      <c r="D76" s="75" t="s">
        <v>14</v>
      </c>
      <c r="E76" s="15" t="s">
        <v>15</v>
      </c>
      <c r="F76" s="15" t="s">
        <v>16</v>
      </c>
      <c r="G76" s="16">
        <f>G77+G81</f>
        <v>41661.119999999995</v>
      </c>
      <c r="H76" s="16">
        <f>H77+H81</f>
        <v>1177.04</v>
      </c>
      <c r="I76" s="16">
        <f t="shared" si="34"/>
        <v>-40484.079999999994</v>
      </c>
      <c r="J76" s="16">
        <f t="shared" si="21"/>
        <v>2.825272100221982</v>
      </c>
      <c r="K76" s="127"/>
      <c r="L76" s="126"/>
      <c r="M76" s="127"/>
      <c r="N76" s="127"/>
      <c r="O76" s="126"/>
      <c r="P76" s="104">
        <f aca="true" t="shared" si="38" ref="P76:P77">H76/G76*100</f>
        <v>2.825272100221982</v>
      </c>
    </row>
    <row r="77" spans="1:16" ht="13.5">
      <c r="A77" s="74" t="s">
        <v>82</v>
      </c>
      <c r="B77" s="78" t="s">
        <v>128</v>
      </c>
      <c r="C77" s="76" t="s">
        <v>81</v>
      </c>
      <c r="D77" s="76" t="s">
        <v>13</v>
      </c>
      <c r="E77" s="20" t="s">
        <v>15</v>
      </c>
      <c r="F77" s="76" t="s">
        <v>16</v>
      </c>
      <c r="G77" s="21">
        <f aca="true" t="shared" si="39" ref="G77:G79">G78</f>
        <v>4503.84</v>
      </c>
      <c r="H77" s="21">
        <f aca="true" t="shared" si="40" ref="H77:H79">H78</f>
        <v>1177.04</v>
      </c>
      <c r="I77" s="29">
        <f t="shared" si="34"/>
        <v>-3326.8</v>
      </c>
      <c r="J77" s="21">
        <f t="shared" si="21"/>
        <v>26.134143308820917</v>
      </c>
      <c r="K77" s="127"/>
      <c r="L77" s="126"/>
      <c r="M77" s="127"/>
      <c r="N77" s="127"/>
      <c r="O77" s="126"/>
      <c r="P77" s="104">
        <f t="shared" si="38"/>
        <v>26.134143308820917</v>
      </c>
    </row>
    <row r="78" spans="1:16" ht="13.5">
      <c r="A78" s="77" t="s">
        <v>83</v>
      </c>
      <c r="B78" s="78" t="s">
        <v>128</v>
      </c>
      <c r="C78" s="78" t="s">
        <v>81</v>
      </c>
      <c r="D78" s="78" t="s">
        <v>13</v>
      </c>
      <c r="E78" s="66" t="s">
        <v>84</v>
      </c>
      <c r="F78" s="66" t="s">
        <v>16</v>
      </c>
      <c r="G78" s="29">
        <f t="shared" si="39"/>
        <v>4503.84</v>
      </c>
      <c r="H78" s="29">
        <f t="shared" si="40"/>
        <v>1177.04</v>
      </c>
      <c r="I78" s="29">
        <f t="shared" si="34"/>
        <v>-3326.8</v>
      </c>
      <c r="J78" s="29">
        <f t="shared" si="21"/>
        <v>26.134143308820917</v>
      </c>
      <c r="K78" s="127"/>
      <c r="L78" s="126"/>
      <c r="M78" s="127"/>
      <c r="N78" s="127"/>
      <c r="O78" s="126"/>
      <c r="P78" s="104"/>
    </row>
    <row r="79" spans="1:16" ht="13.5">
      <c r="A79" s="36" t="s">
        <v>45</v>
      </c>
      <c r="B79" s="78" t="s">
        <v>128</v>
      </c>
      <c r="C79" s="78" t="s">
        <v>81</v>
      </c>
      <c r="D79" s="78" t="s">
        <v>13</v>
      </c>
      <c r="E79" s="66" t="s">
        <v>84</v>
      </c>
      <c r="F79" s="66" t="s">
        <v>46</v>
      </c>
      <c r="G79" s="29">
        <f t="shared" si="39"/>
        <v>4503.84</v>
      </c>
      <c r="H79" s="29">
        <f t="shared" si="40"/>
        <v>1177.04</v>
      </c>
      <c r="I79" s="29">
        <f t="shared" si="34"/>
        <v>-3326.8</v>
      </c>
      <c r="J79" s="29">
        <f t="shared" si="21"/>
        <v>26.134143308820917</v>
      </c>
      <c r="K79" s="127"/>
      <c r="L79" s="126"/>
      <c r="M79" s="127"/>
      <c r="N79" s="127"/>
      <c r="O79" s="126"/>
      <c r="P79" s="104"/>
    </row>
    <row r="80" spans="1:16" ht="15.75">
      <c r="A80" s="36" t="s">
        <v>47</v>
      </c>
      <c r="B80" s="78" t="s">
        <v>128</v>
      </c>
      <c r="C80" s="78" t="s">
        <v>81</v>
      </c>
      <c r="D80" s="78" t="s">
        <v>13</v>
      </c>
      <c r="E80" s="66" t="s">
        <v>84</v>
      </c>
      <c r="F80" s="66" t="s">
        <v>48</v>
      </c>
      <c r="G80" s="29">
        <v>4503.84</v>
      </c>
      <c r="H80" s="29">
        <v>1177.04</v>
      </c>
      <c r="I80" s="29">
        <f t="shared" si="34"/>
        <v>-3326.8</v>
      </c>
      <c r="J80" s="29">
        <f t="shared" si="21"/>
        <v>26.134143308820917</v>
      </c>
      <c r="K80" s="127"/>
      <c r="L80" s="126"/>
      <c r="M80" s="127"/>
      <c r="N80" s="127"/>
      <c r="O80" s="126"/>
      <c r="P80" s="104">
        <f aca="true" t="shared" si="41" ref="P80:P88">H80/G80*100</f>
        <v>26.134143308820917</v>
      </c>
    </row>
    <row r="81" spans="1:16" ht="13.5">
      <c r="A81" s="74" t="s">
        <v>85</v>
      </c>
      <c r="B81" s="78" t="s">
        <v>128</v>
      </c>
      <c r="C81" s="76" t="s">
        <v>81</v>
      </c>
      <c r="D81" s="76" t="s">
        <v>64</v>
      </c>
      <c r="E81" s="20" t="s">
        <v>15</v>
      </c>
      <c r="F81" s="76" t="s">
        <v>16</v>
      </c>
      <c r="G81" s="21">
        <f>G82+G85</f>
        <v>37157.28</v>
      </c>
      <c r="H81" s="21">
        <f>H82+H85</f>
        <v>0</v>
      </c>
      <c r="I81" s="21">
        <f t="shared" si="34"/>
        <v>-37157.28</v>
      </c>
      <c r="J81" s="21">
        <f t="shared" si="21"/>
        <v>0</v>
      </c>
      <c r="K81" s="127"/>
      <c r="L81" s="126"/>
      <c r="M81" s="127"/>
      <c r="N81" s="127"/>
      <c r="O81" s="126"/>
      <c r="P81" s="104">
        <f t="shared" si="41"/>
        <v>0</v>
      </c>
    </row>
    <row r="82" spans="1:16" ht="13.5">
      <c r="A82" s="79" t="s">
        <v>86</v>
      </c>
      <c r="B82" s="78" t="s">
        <v>128</v>
      </c>
      <c r="C82" s="78" t="s">
        <v>81</v>
      </c>
      <c r="D82" s="78" t="s">
        <v>64</v>
      </c>
      <c r="E82" s="66" t="s">
        <v>87</v>
      </c>
      <c r="F82" s="66" t="s">
        <v>16</v>
      </c>
      <c r="G82" s="29">
        <f aca="true" t="shared" si="42" ref="G82:G83">G83</f>
        <v>17297.28</v>
      </c>
      <c r="H82" s="29">
        <f aca="true" t="shared" si="43" ref="H82:H83">H83</f>
        <v>0</v>
      </c>
      <c r="I82" s="29">
        <f t="shared" si="34"/>
        <v>-17297.28</v>
      </c>
      <c r="J82" s="29">
        <f t="shared" si="21"/>
        <v>0</v>
      </c>
      <c r="K82" s="127"/>
      <c r="L82" s="126"/>
      <c r="M82" s="127"/>
      <c r="N82" s="127"/>
      <c r="O82" s="126"/>
      <c r="P82" s="104">
        <f t="shared" si="41"/>
        <v>0</v>
      </c>
    </row>
    <row r="83" spans="1:16" ht="13.5">
      <c r="A83" s="36" t="s">
        <v>37</v>
      </c>
      <c r="B83" s="78" t="s">
        <v>128</v>
      </c>
      <c r="C83" s="78" t="s">
        <v>81</v>
      </c>
      <c r="D83" s="78" t="s">
        <v>64</v>
      </c>
      <c r="E83" s="66" t="s">
        <v>87</v>
      </c>
      <c r="F83" s="66" t="s">
        <v>38</v>
      </c>
      <c r="G83" s="29">
        <f t="shared" si="42"/>
        <v>17297.28</v>
      </c>
      <c r="H83" s="29">
        <f t="shared" si="43"/>
        <v>0</v>
      </c>
      <c r="I83" s="29">
        <f t="shared" si="34"/>
        <v>-17297.28</v>
      </c>
      <c r="J83" s="29">
        <f t="shared" si="21"/>
        <v>0</v>
      </c>
      <c r="K83" s="127"/>
      <c r="L83" s="126"/>
      <c r="M83" s="127"/>
      <c r="N83" s="127"/>
      <c r="O83" s="126"/>
      <c r="P83" s="104">
        <f t="shared" si="41"/>
        <v>0</v>
      </c>
    </row>
    <row r="84" spans="1:16" ht="16.5" customHeight="1">
      <c r="A84" s="36" t="s">
        <v>72</v>
      </c>
      <c r="B84" s="78" t="s">
        <v>128</v>
      </c>
      <c r="C84" s="78" t="s">
        <v>81</v>
      </c>
      <c r="D84" s="78" t="s">
        <v>64</v>
      </c>
      <c r="E84" s="66" t="s">
        <v>87</v>
      </c>
      <c r="F84" s="66" t="s">
        <v>40</v>
      </c>
      <c r="G84" s="29">
        <v>17297.28</v>
      </c>
      <c r="H84" s="29">
        <v>0</v>
      </c>
      <c r="I84" s="29">
        <f t="shared" si="34"/>
        <v>-17297.28</v>
      </c>
      <c r="J84" s="29">
        <f t="shared" si="21"/>
        <v>0</v>
      </c>
      <c r="K84" s="127"/>
      <c r="L84" s="126"/>
      <c r="M84" s="127"/>
      <c r="N84" s="127"/>
      <c r="O84" s="126"/>
      <c r="P84" s="104">
        <f t="shared" si="41"/>
        <v>0</v>
      </c>
    </row>
    <row r="85" spans="1:16" ht="13.5">
      <c r="A85" s="79" t="s">
        <v>88</v>
      </c>
      <c r="B85" s="78" t="s">
        <v>128</v>
      </c>
      <c r="C85" s="78" t="s">
        <v>81</v>
      </c>
      <c r="D85" s="78" t="s">
        <v>64</v>
      </c>
      <c r="E85" s="66" t="s">
        <v>89</v>
      </c>
      <c r="F85" s="66" t="s">
        <v>16</v>
      </c>
      <c r="G85" s="29">
        <f aca="true" t="shared" si="44" ref="G85:G86">G86</f>
        <v>19860</v>
      </c>
      <c r="H85" s="29">
        <f aca="true" t="shared" si="45" ref="H85:H86">H86</f>
        <v>0</v>
      </c>
      <c r="I85" s="29">
        <f aca="true" t="shared" si="46" ref="I85:I87">G85-H85</f>
        <v>19860</v>
      </c>
      <c r="J85" s="29">
        <f t="shared" si="21"/>
        <v>0</v>
      </c>
      <c r="K85" s="127"/>
      <c r="L85" s="126"/>
      <c r="M85" s="127"/>
      <c r="N85" s="127"/>
      <c r="O85" s="126"/>
      <c r="P85" s="104">
        <f t="shared" si="41"/>
        <v>0</v>
      </c>
    </row>
    <row r="86" spans="1:16" ht="14.25" customHeight="1">
      <c r="A86" s="36" t="s">
        <v>37</v>
      </c>
      <c r="B86" s="78" t="s">
        <v>128</v>
      </c>
      <c r="C86" s="78" t="s">
        <v>81</v>
      </c>
      <c r="D86" s="78" t="s">
        <v>64</v>
      </c>
      <c r="E86" s="66" t="s">
        <v>89</v>
      </c>
      <c r="F86" s="66" t="s">
        <v>38</v>
      </c>
      <c r="G86" s="29">
        <f t="shared" si="44"/>
        <v>19860</v>
      </c>
      <c r="H86" s="29">
        <f t="shared" si="45"/>
        <v>0</v>
      </c>
      <c r="I86" s="29">
        <f t="shared" si="46"/>
        <v>19860</v>
      </c>
      <c r="J86" s="29">
        <f t="shared" si="21"/>
        <v>0</v>
      </c>
      <c r="K86" s="127"/>
      <c r="L86" s="126"/>
      <c r="M86" s="127"/>
      <c r="N86" s="127"/>
      <c r="O86" s="126"/>
      <c r="P86" s="104">
        <f t="shared" si="41"/>
        <v>0</v>
      </c>
    </row>
    <row r="87" spans="1:16" ht="20.25" customHeight="1">
      <c r="A87" s="36" t="s">
        <v>72</v>
      </c>
      <c r="B87" s="78" t="s">
        <v>128</v>
      </c>
      <c r="C87" s="78" t="s">
        <v>81</v>
      </c>
      <c r="D87" s="78" t="s">
        <v>64</v>
      </c>
      <c r="E87" s="66" t="s">
        <v>89</v>
      </c>
      <c r="F87" s="66" t="s">
        <v>40</v>
      </c>
      <c r="G87" s="29">
        <v>19860</v>
      </c>
      <c r="H87" s="29">
        <v>0</v>
      </c>
      <c r="I87" s="29">
        <f t="shared" si="46"/>
        <v>19860</v>
      </c>
      <c r="J87" s="29">
        <f t="shared" si="21"/>
        <v>0</v>
      </c>
      <c r="K87" s="127"/>
      <c r="L87" s="126"/>
      <c r="M87" s="127"/>
      <c r="N87" s="127"/>
      <c r="O87" s="126"/>
      <c r="P87" s="104">
        <f t="shared" si="41"/>
        <v>0</v>
      </c>
    </row>
    <row r="88" spans="1:16" ht="17.25">
      <c r="A88" s="73" t="s">
        <v>90</v>
      </c>
      <c r="B88" s="100" t="s">
        <v>128</v>
      </c>
      <c r="C88" s="56" t="s">
        <v>91</v>
      </c>
      <c r="D88" s="57" t="s">
        <v>14</v>
      </c>
      <c r="E88" s="15" t="s">
        <v>15</v>
      </c>
      <c r="F88" s="15" t="s">
        <v>16</v>
      </c>
      <c r="G88" s="16">
        <f>G89+G108</f>
        <v>1509467.25</v>
      </c>
      <c r="H88" s="16">
        <f>H89+H108</f>
        <v>366886.68</v>
      </c>
      <c r="I88" s="16">
        <f>I89+I108</f>
        <v>-1140480.5699999998</v>
      </c>
      <c r="J88" s="16">
        <f t="shared" si="21"/>
        <v>24.30570653321561</v>
      </c>
      <c r="K88" s="127"/>
      <c r="L88" s="126"/>
      <c r="M88" s="127"/>
      <c r="N88" s="127"/>
      <c r="O88" s="126"/>
      <c r="P88" s="104">
        <f t="shared" si="41"/>
        <v>24.30570653321561</v>
      </c>
    </row>
    <row r="89" spans="1:16" ht="15.75" customHeight="1">
      <c r="A89" s="45" t="s">
        <v>129</v>
      </c>
      <c r="B89" s="76" t="s">
        <v>128</v>
      </c>
      <c r="C89" s="18" t="s">
        <v>91</v>
      </c>
      <c r="D89" s="72" t="s">
        <v>13</v>
      </c>
      <c r="E89" s="20" t="s">
        <v>15</v>
      </c>
      <c r="F89" s="19" t="s">
        <v>16</v>
      </c>
      <c r="G89" s="21">
        <f>G90+G100+G105+G94+G97+G103</f>
        <v>997420.4099999999</v>
      </c>
      <c r="H89" s="21">
        <f>H90+H100+H105+H94+H97+H103</f>
        <v>238486.18</v>
      </c>
      <c r="I89" s="21">
        <f>H89-G89</f>
        <v>-758934.23</v>
      </c>
      <c r="J89" s="21">
        <f t="shared" si="21"/>
        <v>23.910296762425386</v>
      </c>
      <c r="K89" s="127"/>
      <c r="L89" s="126"/>
      <c r="M89" s="127"/>
      <c r="N89" s="127"/>
      <c r="O89" s="126"/>
      <c r="P89" s="104"/>
    </row>
    <row r="90" spans="1:16" ht="13.5">
      <c r="A90" s="34" t="s">
        <v>93</v>
      </c>
      <c r="B90" s="78" t="s">
        <v>128</v>
      </c>
      <c r="C90" s="18" t="s">
        <v>91</v>
      </c>
      <c r="D90" s="72" t="s">
        <v>13</v>
      </c>
      <c r="E90" s="18" t="s">
        <v>94</v>
      </c>
      <c r="F90" s="19" t="s">
        <v>95</v>
      </c>
      <c r="G90" s="21">
        <f>G91+G93+G92</f>
        <v>646637.71</v>
      </c>
      <c r="H90" s="21">
        <f>H91+H93+H92</f>
        <v>121939.62</v>
      </c>
      <c r="I90" s="21">
        <f aca="true" t="shared" si="47" ref="I90:I107">G90-H90</f>
        <v>524698.09</v>
      </c>
      <c r="J90" s="21">
        <f t="shared" si="21"/>
        <v>18.85748667518942</v>
      </c>
      <c r="K90" s="127"/>
      <c r="L90" s="126"/>
      <c r="M90" s="127"/>
      <c r="N90" s="127"/>
      <c r="O90" s="126"/>
      <c r="P90" s="104"/>
    </row>
    <row r="91" spans="1:16" ht="15.75">
      <c r="A91" s="41" t="s">
        <v>96</v>
      </c>
      <c r="B91" s="78" t="s">
        <v>128</v>
      </c>
      <c r="C91" s="28" t="s">
        <v>91</v>
      </c>
      <c r="D91" s="60" t="s">
        <v>13</v>
      </c>
      <c r="E91" s="28" t="s">
        <v>94</v>
      </c>
      <c r="F91" s="28" t="s">
        <v>97</v>
      </c>
      <c r="G91" s="29">
        <v>481288.56</v>
      </c>
      <c r="H91" s="29">
        <v>97714.76</v>
      </c>
      <c r="I91" s="29">
        <f t="shared" si="47"/>
        <v>383573.8</v>
      </c>
      <c r="J91" s="29">
        <f t="shared" si="21"/>
        <v>20.302738963918028</v>
      </c>
      <c r="K91" s="127"/>
      <c r="L91" s="126"/>
      <c r="M91" s="127"/>
      <c r="N91" s="127"/>
      <c r="O91" s="126"/>
      <c r="P91" s="104"/>
    </row>
    <row r="92" spans="1:16" ht="15.75">
      <c r="A92" s="41" t="s">
        <v>98</v>
      </c>
      <c r="B92" s="78" t="s">
        <v>128</v>
      </c>
      <c r="C92" s="28" t="s">
        <v>91</v>
      </c>
      <c r="D92" s="60" t="s">
        <v>13</v>
      </c>
      <c r="E92" s="28" t="s">
        <v>94</v>
      </c>
      <c r="F92" s="28" t="s">
        <v>99</v>
      </c>
      <c r="G92" s="29">
        <v>20000</v>
      </c>
      <c r="H92" s="29">
        <v>0</v>
      </c>
      <c r="I92" s="29">
        <f t="shared" si="47"/>
        <v>20000</v>
      </c>
      <c r="J92" s="29">
        <f t="shared" si="21"/>
        <v>0</v>
      </c>
      <c r="K92" s="127"/>
      <c r="L92" s="126"/>
      <c r="M92" s="127"/>
      <c r="N92" s="127"/>
      <c r="O92" s="126"/>
      <c r="P92" s="70">
        <f aca="true" t="shared" si="48" ref="P92:P101">H92/G92*100</f>
        <v>0</v>
      </c>
    </row>
    <row r="93" spans="1:64" s="130" customFormat="1" ht="28.5">
      <c r="A93" s="41" t="s">
        <v>100</v>
      </c>
      <c r="B93" s="78" t="s">
        <v>128</v>
      </c>
      <c r="C93" s="28" t="s">
        <v>91</v>
      </c>
      <c r="D93" s="60" t="s">
        <v>13</v>
      </c>
      <c r="E93" s="28" t="s">
        <v>94</v>
      </c>
      <c r="F93" s="28" t="s">
        <v>101</v>
      </c>
      <c r="G93" s="29">
        <v>145349.15</v>
      </c>
      <c r="H93" s="29">
        <v>24224.86</v>
      </c>
      <c r="I93" s="29">
        <f t="shared" si="47"/>
        <v>121124.29</v>
      </c>
      <c r="J93" s="29">
        <f t="shared" si="21"/>
        <v>16.666667813330864</v>
      </c>
      <c r="K93" s="128">
        <f>K94+K108</f>
        <v>0</v>
      </c>
      <c r="L93" s="128">
        <f>L94+L108</f>
        <v>0</v>
      </c>
      <c r="M93" s="128">
        <f>M94+M108</f>
        <v>0</v>
      </c>
      <c r="N93" s="128">
        <f>N94+N108</f>
        <v>0</v>
      </c>
      <c r="O93" s="128">
        <f>O94+O108</f>
        <v>0</v>
      </c>
      <c r="P93" s="112">
        <f t="shared" si="48"/>
        <v>16.666667813330864</v>
      </c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</row>
    <row r="94" spans="1:16" ht="26.25">
      <c r="A94" s="80" t="s">
        <v>102</v>
      </c>
      <c r="B94" s="76" t="s">
        <v>128</v>
      </c>
      <c r="C94" s="18" t="s">
        <v>91</v>
      </c>
      <c r="D94" s="72" t="s">
        <v>13</v>
      </c>
      <c r="E94" s="18" t="s">
        <v>103</v>
      </c>
      <c r="F94" s="18" t="s">
        <v>95</v>
      </c>
      <c r="G94" s="21">
        <f>G95+G96</f>
        <v>61465.259999999995</v>
      </c>
      <c r="H94" s="21">
        <f>H95+H96</f>
        <v>11128.64</v>
      </c>
      <c r="I94" s="21">
        <f t="shared" si="47"/>
        <v>50336.619999999995</v>
      </c>
      <c r="J94" s="21">
        <f t="shared" si="21"/>
        <v>18.105577036524373</v>
      </c>
      <c r="K94" s="127"/>
      <c r="L94" s="126"/>
      <c r="M94" s="127"/>
      <c r="N94" s="127"/>
      <c r="O94" s="126"/>
      <c r="P94" s="104">
        <f t="shared" si="48"/>
        <v>18.105577036524373</v>
      </c>
    </row>
    <row r="95" spans="1:16" ht="15.75">
      <c r="A95" s="41" t="s">
        <v>96</v>
      </c>
      <c r="B95" s="78" t="s">
        <v>128</v>
      </c>
      <c r="C95" s="28" t="s">
        <v>91</v>
      </c>
      <c r="D95" s="60" t="s">
        <v>13</v>
      </c>
      <c r="E95" s="28" t="s">
        <v>103</v>
      </c>
      <c r="F95" s="28" t="s">
        <v>97</v>
      </c>
      <c r="G95" s="29">
        <v>47208.34</v>
      </c>
      <c r="H95" s="29">
        <v>8547.32</v>
      </c>
      <c r="I95" s="29">
        <f t="shared" si="47"/>
        <v>38661.02</v>
      </c>
      <c r="J95" s="29">
        <f t="shared" si="21"/>
        <v>18.105529658530674</v>
      </c>
      <c r="K95" s="131"/>
      <c r="L95" s="126">
        <f>K95/J95*100</f>
        <v>0</v>
      </c>
      <c r="M95" s="131"/>
      <c r="N95" s="131"/>
      <c r="O95" s="126" t="e">
        <f>N95/M95*100</f>
        <v>#DIV/0!</v>
      </c>
      <c r="P95" s="104">
        <f t="shared" si="48"/>
        <v>18.105529658530674</v>
      </c>
    </row>
    <row r="96" spans="1:16" ht="28.5">
      <c r="A96" s="41" t="s">
        <v>100</v>
      </c>
      <c r="B96" s="78" t="s">
        <v>128</v>
      </c>
      <c r="C96" s="28" t="s">
        <v>91</v>
      </c>
      <c r="D96" s="60" t="s">
        <v>13</v>
      </c>
      <c r="E96" s="28" t="s">
        <v>103</v>
      </c>
      <c r="F96" s="28" t="s">
        <v>101</v>
      </c>
      <c r="G96" s="29">
        <v>14256.92</v>
      </c>
      <c r="H96" s="29">
        <v>2581.32</v>
      </c>
      <c r="I96" s="29">
        <f t="shared" si="47"/>
        <v>11675.6</v>
      </c>
      <c r="J96" s="29">
        <f t="shared" si="21"/>
        <v>18.10573391728368</v>
      </c>
      <c r="K96" s="132"/>
      <c r="L96" s="133"/>
      <c r="M96" s="132"/>
      <c r="N96" s="132"/>
      <c r="O96" s="133"/>
      <c r="P96" s="104">
        <f t="shared" si="48"/>
        <v>18.10573391728368</v>
      </c>
    </row>
    <row r="97" spans="1:16" ht="26.25">
      <c r="A97" s="80" t="s">
        <v>104</v>
      </c>
      <c r="B97" s="76" t="s">
        <v>128</v>
      </c>
      <c r="C97" s="18" t="s">
        <v>91</v>
      </c>
      <c r="D97" s="72" t="s">
        <v>13</v>
      </c>
      <c r="E97" s="18" t="s">
        <v>105</v>
      </c>
      <c r="F97" s="18" t="s">
        <v>95</v>
      </c>
      <c r="G97" s="21">
        <f>G98+G99</f>
        <v>15366.32</v>
      </c>
      <c r="H97" s="21">
        <f>H98+H99</f>
        <v>2782.1600000000003</v>
      </c>
      <c r="I97" s="21">
        <f t="shared" si="47"/>
        <v>12584.16</v>
      </c>
      <c r="J97" s="21">
        <f t="shared" si="21"/>
        <v>18.105571145205882</v>
      </c>
      <c r="K97" s="131"/>
      <c r="L97" s="126"/>
      <c r="M97" s="131"/>
      <c r="N97" s="131"/>
      <c r="O97" s="126"/>
      <c r="P97" s="104">
        <f t="shared" si="48"/>
        <v>18.105571145205882</v>
      </c>
    </row>
    <row r="98" spans="1:16" ht="15.75">
      <c r="A98" s="41" t="s">
        <v>96</v>
      </c>
      <c r="B98" s="78" t="s">
        <v>128</v>
      </c>
      <c r="C98" s="28" t="s">
        <v>91</v>
      </c>
      <c r="D98" s="60" t="s">
        <v>13</v>
      </c>
      <c r="E98" s="28" t="s">
        <v>105</v>
      </c>
      <c r="F98" s="28" t="s">
        <v>97</v>
      </c>
      <c r="G98" s="29">
        <v>11802.09</v>
      </c>
      <c r="H98" s="29">
        <v>2136.84</v>
      </c>
      <c r="I98" s="29">
        <f t="shared" si="47"/>
        <v>9665.25</v>
      </c>
      <c r="J98" s="29">
        <f t="shared" si="21"/>
        <v>18.105606718809973</v>
      </c>
      <c r="K98" s="132"/>
      <c r="L98" s="133"/>
      <c r="M98" s="132"/>
      <c r="N98" s="132"/>
      <c r="O98" s="133"/>
      <c r="P98" s="104">
        <f t="shared" si="48"/>
        <v>18.105606718809973</v>
      </c>
    </row>
    <row r="99" spans="1:16" ht="28.5">
      <c r="A99" s="41" t="s">
        <v>100</v>
      </c>
      <c r="B99" s="78" t="s">
        <v>128</v>
      </c>
      <c r="C99" s="28" t="s">
        <v>91</v>
      </c>
      <c r="D99" s="60" t="s">
        <v>13</v>
      </c>
      <c r="E99" s="28" t="s">
        <v>105</v>
      </c>
      <c r="F99" s="28" t="s">
        <v>101</v>
      </c>
      <c r="G99" s="29">
        <v>3564.23</v>
      </c>
      <c r="H99" s="29">
        <v>645.32</v>
      </c>
      <c r="I99" s="29">
        <f t="shared" si="47"/>
        <v>2918.91</v>
      </c>
      <c r="J99" s="29">
        <f t="shared" si="21"/>
        <v>18.10545335177584</v>
      </c>
      <c r="K99" s="131"/>
      <c r="L99" s="126"/>
      <c r="M99" s="131"/>
      <c r="N99" s="131"/>
      <c r="O99" s="126"/>
      <c r="P99" s="104">
        <f t="shared" si="48"/>
        <v>18.10545335177584</v>
      </c>
    </row>
    <row r="100" spans="1:64" s="135" customFormat="1" ht="16.5">
      <c r="A100" s="36" t="s">
        <v>106</v>
      </c>
      <c r="B100" s="76" t="s">
        <v>128</v>
      </c>
      <c r="C100" s="18" t="s">
        <v>91</v>
      </c>
      <c r="D100" s="72" t="s">
        <v>13</v>
      </c>
      <c r="E100" s="18" t="s">
        <v>94</v>
      </c>
      <c r="F100" s="18" t="s">
        <v>38</v>
      </c>
      <c r="G100" s="21">
        <f>G101+G102</f>
        <v>272015.55</v>
      </c>
      <c r="H100" s="21">
        <f>H101+H102</f>
        <v>102631.8</v>
      </c>
      <c r="I100" s="21">
        <f t="shared" si="47"/>
        <v>169383.75</v>
      </c>
      <c r="J100" s="21">
        <f t="shared" si="21"/>
        <v>37.73012241395759</v>
      </c>
      <c r="K100" s="131"/>
      <c r="L100" s="126"/>
      <c r="M100" s="131"/>
      <c r="N100" s="131"/>
      <c r="O100" s="126"/>
      <c r="P100" s="104">
        <f t="shared" si="48"/>
        <v>37.73012241395759</v>
      </c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4"/>
      <c r="AH100" s="134"/>
      <c r="AI100" s="134"/>
      <c r="AJ100" s="134"/>
      <c r="AK100" s="134"/>
      <c r="AL100" s="134"/>
      <c r="AM100" s="134"/>
      <c r="AN100" s="134"/>
      <c r="AO100" s="134"/>
      <c r="AP100" s="134"/>
      <c r="AQ100" s="134"/>
      <c r="AR100" s="134"/>
      <c r="AS100" s="134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</row>
    <row r="101" spans="1:16" ht="15.75">
      <c r="A101" s="36" t="s">
        <v>72</v>
      </c>
      <c r="B101" s="78" t="s">
        <v>128</v>
      </c>
      <c r="C101" s="28" t="s">
        <v>91</v>
      </c>
      <c r="D101" s="60" t="s">
        <v>13</v>
      </c>
      <c r="E101" s="28" t="s">
        <v>94</v>
      </c>
      <c r="F101" s="28" t="s">
        <v>40</v>
      </c>
      <c r="G101" s="29">
        <v>76471.15</v>
      </c>
      <c r="H101" s="29">
        <v>13016.94</v>
      </c>
      <c r="I101" s="29">
        <f t="shared" si="47"/>
        <v>63454.20999999999</v>
      </c>
      <c r="J101" s="29">
        <f t="shared" si="21"/>
        <v>17.022027261261275</v>
      </c>
      <c r="K101" s="132"/>
      <c r="L101" s="133"/>
      <c r="M101" s="132"/>
      <c r="N101" s="132"/>
      <c r="O101" s="133"/>
      <c r="P101" s="104">
        <f t="shared" si="48"/>
        <v>17.022027261261275</v>
      </c>
    </row>
    <row r="102" spans="1:16" ht="15.75">
      <c r="A102" s="36" t="s">
        <v>43</v>
      </c>
      <c r="B102" s="78" t="s">
        <v>128</v>
      </c>
      <c r="C102" s="28" t="s">
        <v>91</v>
      </c>
      <c r="D102" s="60" t="s">
        <v>13</v>
      </c>
      <c r="E102" s="28" t="s">
        <v>94</v>
      </c>
      <c r="F102" s="28" t="s">
        <v>44</v>
      </c>
      <c r="G102" s="29">
        <v>195544.4</v>
      </c>
      <c r="H102" s="29">
        <v>89614.86</v>
      </c>
      <c r="I102" s="29">
        <f t="shared" si="47"/>
        <v>105929.54</v>
      </c>
      <c r="J102" s="29">
        <f t="shared" si="21"/>
        <v>45.8283949834411</v>
      </c>
      <c r="K102" s="132"/>
      <c r="L102" s="133"/>
      <c r="M102" s="132"/>
      <c r="N102" s="132"/>
      <c r="O102" s="133"/>
      <c r="P102" s="104"/>
    </row>
    <row r="103" spans="1:16" ht="15.75">
      <c r="A103" s="81" t="s">
        <v>107</v>
      </c>
      <c r="B103" s="76" t="s">
        <v>128</v>
      </c>
      <c r="C103" s="18" t="s">
        <v>91</v>
      </c>
      <c r="D103" s="72" t="s">
        <v>13</v>
      </c>
      <c r="E103" s="18" t="s">
        <v>94</v>
      </c>
      <c r="F103" s="18" t="s">
        <v>46</v>
      </c>
      <c r="G103" s="21">
        <f>G104</f>
        <v>1935.57</v>
      </c>
      <c r="H103" s="21">
        <f>H104</f>
        <v>3.96</v>
      </c>
      <c r="I103" s="21">
        <f t="shared" si="47"/>
        <v>1931.61</v>
      </c>
      <c r="J103" s="21">
        <f t="shared" si="21"/>
        <v>0.2045908957051411</v>
      </c>
      <c r="K103" s="132"/>
      <c r="L103" s="133"/>
      <c r="M103" s="132"/>
      <c r="N103" s="132"/>
      <c r="O103" s="133"/>
      <c r="P103" s="104">
        <f aca="true" t="shared" si="49" ref="P103:P124">H103/G103*100</f>
        <v>0.2045908957051411</v>
      </c>
    </row>
    <row r="104" spans="1:16" ht="13.5">
      <c r="A104" s="36" t="s">
        <v>47</v>
      </c>
      <c r="B104" s="78" t="s">
        <v>128</v>
      </c>
      <c r="C104" s="28" t="s">
        <v>91</v>
      </c>
      <c r="D104" s="60" t="s">
        <v>13</v>
      </c>
      <c r="E104" s="28" t="s">
        <v>94</v>
      </c>
      <c r="F104" s="28" t="s">
        <v>48</v>
      </c>
      <c r="G104" s="29">
        <v>1935.57</v>
      </c>
      <c r="H104" s="29">
        <v>3.96</v>
      </c>
      <c r="I104" s="29">
        <f t="shared" si="47"/>
        <v>1931.61</v>
      </c>
      <c r="J104" s="29">
        <f t="shared" si="21"/>
        <v>0.2045908957051411</v>
      </c>
      <c r="K104" s="131"/>
      <c r="L104" s="126"/>
      <c r="M104" s="131"/>
      <c r="N104" s="131"/>
      <c r="O104" s="126"/>
      <c r="P104" s="104">
        <f t="shared" si="49"/>
        <v>0.2045908957051411</v>
      </c>
    </row>
    <row r="105" spans="1:16" ht="24">
      <c r="A105" s="22" t="s">
        <v>35</v>
      </c>
      <c r="B105" s="76" t="s">
        <v>128</v>
      </c>
      <c r="C105" s="18" t="s">
        <v>91</v>
      </c>
      <c r="D105" s="72" t="s">
        <v>13</v>
      </c>
      <c r="E105" s="18" t="s">
        <v>108</v>
      </c>
      <c r="F105" s="18" t="s">
        <v>16</v>
      </c>
      <c r="G105" s="21">
        <f aca="true" t="shared" si="50" ref="G105:G106">G106</f>
        <v>0</v>
      </c>
      <c r="H105" s="21">
        <f aca="true" t="shared" si="51" ref="H105:H106">H106</f>
        <v>0</v>
      </c>
      <c r="I105" s="21">
        <f t="shared" si="47"/>
        <v>0</v>
      </c>
      <c r="J105" s="29" t="e">
        <f t="shared" si="21"/>
        <v>#DIV/0!</v>
      </c>
      <c r="K105" s="132"/>
      <c r="L105" s="133"/>
      <c r="M105" s="132"/>
      <c r="N105" s="132"/>
      <c r="O105" s="133"/>
      <c r="P105" s="104" t="e">
        <f t="shared" si="49"/>
        <v>#DIV/0!</v>
      </c>
    </row>
    <row r="106" spans="1:16" ht="15.75">
      <c r="A106" s="36" t="s">
        <v>106</v>
      </c>
      <c r="B106" s="78" t="s">
        <v>128</v>
      </c>
      <c r="C106" s="28" t="s">
        <v>91</v>
      </c>
      <c r="D106" s="60" t="s">
        <v>13</v>
      </c>
      <c r="E106" s="28" t="s">
        <v>108</v>
      </c>
      <c r="F106" s="28" t="s">
        <v>38</v>
      </c>
      <c r="G106" s="29">
        <f t="shared" si="50"/>
        <v>0</v>
      </c>
      <c r="H106" s="29">
        <f t="shared" si="51"/>
        <v>0</v>
      </c>
      <c r="I106" s="29">
        <f t="shared" si="47"/>
        <v>0</v>
      </c>
      <c r="J106" s="29" t="e">
        <f t="shared" si="21"/>
        <v>#DIV/0!</v>
      </c>
      <c r="K106" s="131"/>
      <c r="L106" s="126"/>
      <c r="M106" s="131"/>
      <c r="N106" s="131"/>
      <c r="O106" s="126"/>
      <c r="P106" s="104" t="e">
        <f t="shared" si="49"/>
        <v>#DIV/0!</v>
      </c>
    </row>
    <row r="107" spans="1:16" ht="15.75">
      <c r="A107" s="36" t="s">
        <v>72</v>
      </c>
      <c r="B107" s="78" t="s">
        <v>128</v>
      </c>
      <c r="C107" s="28" t="s">
        <v>91</v>
      </c>
      <c r="D107" s="60" t="s">
        <v>13</v>
      </c>
      <c r="E107" s="28" t="s">
        <v>108</v>
      </c>
      <c r="F107" s="28" t="s">
        <v>40</v>
      </c>
      <c r="G107" s="29">
        <v>0</v>
      </c>
      <c r="H107" s="29">
        <v>0</v>
      </c>
      <c r="I107" s="29">
        <f t="shared" si="47"/>
        <v>0</v>
      </c>
      <c r="J107" s="29" t="e">
        <f t="shared" si="21"/>
        <v>#DIV/0!</v>
      </c>
      <c r="K107" s="131"/>
      <c r="L107" s="126"/>
      <c r="M107" s="131"/>
      <c r="N107" s="131"/>
      <c r="O107" s="126"/>
      <c r="P107" s="104" t="e">
        <f t="shared" si="49"/>
        <v>#DIV/0!</v>
      </c>
    </row>
    <row r="108" spans="1:16" ht="15">
      <c r="A108" s="82" t="s">
        <v>109</v>
      </c>
      <c r="B108" s="136" t="s">
        <v>128</v>
      </c>
      <c r="C108" s="83" t="s">
        <v>91</v>
      </c>
      <c r="D108" s="84" t="s">
        <v>33</v>
      </c>
      <c r="E108" s="20" t="s">
        <v>15</v>
      </c>
      <c r="F108" s="83" t="s">
        <v>16</v>
      </c>
      <c r="G108" s="85">
        <f>G109</f>
        <v>512046.83999999997</v>
      </c>
      <c r="H108" s="85">
        <f>H109</f>
        <v>128400.5</v>
      </c>
      <c r="I108" s="85">
        <f>I109</f>
        <v>-381546.33999999997</v>
      </c>
      <c r="J108" s="85">
        <f>J109</f>
        <v>25.075928600594434</v>
      </c>
      <c r="K108" s="137"/>
      <c r="L108" s="102">
        <f>K108/J108*100</f>
        <v>0</v>
      </c>
      <c r="M108" s="137"/>
      <c r="N108" s="137"/>
      <c r="O108" s="102">
        <v>0</v>
      </c>
      <c r="P108" s="104">
        <f t="shared" si="49"/>
        <v>25.075928600594434</v>
      </c>
    </row>
    <row r="109" spans="1:16" ht="13.5">
      <c r="A109" s="41" t="s">
        <v>110</v>
      </c>
      <c r="B109" s="78" t="s">
        <v>128</v>
      </c>
      <c r="C109" s="28" t="s">
        <v>91</v>
      </c>
      <c r="D109" s="60" t="s">
        <v>33</v>
      </c>
      <c r="E109" s="28" t="s">
        <v>111</v>
      </c>
      <c r="F109" s="28" t="s">
        <v>16</v>
      </c>
      <c r="G109" s="29">
        <f>G110+G112+G116</f>
        <v>512046.83999999997</v>
      </c>
      <c r="H109" s="29">
        <f>H110+H112+H116</f>
        <v>128400.5</v>
      </c>
      <c r="I109" s="29">
        <f>I110+I112+I116</f>
        <v>-381546.33999999997</v>
      </c>
      <c r="J109" s="29">
        <f aca="true" t="shared" si="52" ref="J109:J124">H109/G109*100</f>
        <v>25.075928600594434</v>
      </c>
      <c r="K109" s="138"/>
      <c r="L109" s="111"/>
      <c r="M109" s="138"/>
      <c r="N109" s="138"/>
      <c r="O109" s="111"/>
      <c r="P109" s="112">
        <f t="shared" si="49"/>
        <v>25.075928600594434</v>
      </c>
    </row>
    <row r="110" spans="1:16" ht="30" customHeight="1">
      <c r="A110" s="35" t="s">
        <v>37</v>
      </c>
      <c r="B110" s="76" t="s">
        <v>128</v>
      </c>
      <c r="C110" s="18" t="s">
        <v>91</v>
      </c>
      <c r="D110" s="72" t="s">
        <v>33</v>
      </c>
      <c r="E110" s="18" t="s">
        <v>111</v>
      </c>
      <c r="F110" s="18" t="s">
        <v>38</v>
      </c>
      <c r="G110" s="21">
        <f>G111</f>
        <v>46206</v>
      </c>
      <c r="H110" s="21">
        <f>H111</f>
        <v>45156</v>
      </c>
      <c r="I110" s="21">
        <f aca="true" t="shared" si="53" ref="I110:I111">G110-H110</f>
        <v>1050</v>
      </c>
      <c r="J110" s="21">
        <f t="shared" si="52"/>
        <v>97.72756784833139</v>
      </c>
      <c r="K110" s="137"/>
      <c r="L110" s="102"/>
      <c r="M110" s="137"/>
      <c r="N110" s="137"/>
      <c r="O110" s="102"/>
      <c r="P110" s="104">
        <f t="shared" si="49"/>
        <v>97.72756784833139</v>
      </c>
    </row>
    <row r="111" spans="1:16" ht="19.5" customHeight="1">
      <c r="A111" s="36" t="s">
        <v>72</v>
      </c>
      <c r="B111" s="78" t="s">
        <v>128</v>
      </c>
      <c r="C111" s="28" t="s">
        <v>91</v>
      </c>
      <c r="D111" s="60" t="s">
        <v>33</v>
      </c>
      <c r="E111" s="28" t="s">
        <v>111</v>
      </c>
      <c r="F111" s="28" t="s">
        <v>40</v>
      </c>
      <c r="G111" s="29">
        <v>46206</v>
      </c>
      <c r="H111" s="29">
        <v>45156</v>
      </c>
      <c r="I111" s="29">
        <f t="shared" si="53"/>
        <v>1050</v>
      </c>
      <c r="J111" s="29">
        <f t="shared" si="52"/>
        <v>97.72756784833139</v>
      </c>
      <c r="K111" s="137"/>
      <c r="L111" s="102"/>
      <c r="M111" s="137"/>
      <c r="N111" s="137"/>
      <c r="O111" s="102"/>
      <c r="P111" s="104">
        <f t="shared" si="49"/>
        <v>97.72756784833139</v>
      </c>
    </row>
    <row r="112" spans="1:16" ht="15">
      <c r="A112" s="34" t="s">
        <v>34</v>
      </c>
      <c r="B112" s="76" t="s">
        <v>128</v>
      </c>
      <c r="C112" s="18" t="s">
        <v>91</v>
      </c>
      <c r="D112" s="72" t="s">
        <v>33</v>
      </c>
      <c r="E112" s="18" t="s">
        <v>111</v>
      </c>
      <c r="F112" s="18" t="s">
        <v>21</v>
      </c>
      <c r="G112" s="21">
        <f>G113+G114+G115</f>
        <v>465840.83999999997</v>
      </c>
      <c r="H112" s="21">
        <f>H113+H114+H115</f>
        <v>83244.5</v>
      </c>
      <c r="I112" s="21">
        <f>H112-G112</f>
        <v>-382596.33999999997</v>
      </c>
      <c r="J112" s="21">
        <f t="shared" si="52"/>
        <v>17.86972992750056</v>
      </c>
      <c r="K112" s="134"/>
      <c r="L112" s="139"/>
      <c r="M112" s="134"/>
      <c r="N112" s="134"/>
      <c r="O112" s="134"/>
      <c r="P112" s="140">
        <f t="shared" si="49"/>
        <v>17.86972992750056</v>
      </c>
    </row>
    <row r="113" spans="1:16" ht="15.75">
      <c r="A113" s="32" t="s">
        <v>22</v>
      </c>
      <c r="B113" s="78" t="s">
        <v>128</v>
      </c>
      <c r="C113" s="28" t="s">
        <v>91</v>
      </c>
      <c r="D113" s="60" t="s">
        <v>33</v>
      </c>
      <c r="E113" s="28" t="s">
        <v>111</v>
      </c>
      <c r="F113" s="28" t="s">
        <v>23</v>
      </c>
      <c r="G113" s="28" t="s">
        <v>112</v>
      </c>
      <c r="H113" s="28" t="s">
        <v>113</v>
      </c>
      <c r="I113" s="29">
        <f aca="true" t="shared" si="54" ref="I113:I114">G113-H113</f>
        <v>275708.4</v>
      </c>
      <c r="J113" s="29">
        <f t="shared" si="52"/>
        <v>19.484195903789086</v>
      </c>
      <c r="L113" s="141"/>
      <c r="P113" s="104">
        <f t="shared" si="49"/>
        <v>19.484195903789086</v>
      </c>
    </row>
    <row r="114" spans="1:16" ht="17.25" customHeight="1">
      <c r="A114" s="32" t="s">
        <v>30</v>
      </c>
      <c r="B114" s="78" t="s">
        <v>128</v>
      </c>
      <c r="C114" s="28" t="s">
        <v>91</v>
      </c>
      <c r="D114" s="60" t="s">
        <v>33</v>
      </c>
      <c r="E114" s="28" t="s">
        <v>111</v>
      </c>
      <c r="F114" s="28" t="s">
        <v>31</v>
      </c>
      <c r="G114" s="86">
        <v>20000</v>
      </c>
      <c r="H114" s="86">
        <v>0</v>
      </c>
      <c r="I114" s="29">
        <f t="shared" si="54"/>
        <v>20000</v>
      </c>
      <c r="J114" s="29">
        <f t="shared" si="52"/>
        <v>0</v>
      </c>
      <c r="K114" s="129"/>
      <c r="L114" s="142"/>
      <c r="M114" s="129"/>
      <c r="N114" s="129"/>
      <c r="O114" s="129"/>
      <c r="P114" s="112">
        <f t="shared" si="49"/>
        <v>0</v>
      </c>
    </row>
    <row r="115" spans="1:16" ht="28.5">
      <c r="A115" s="41" t="s">
        <v>24</v>
      </c>
      <c r="B115" s="78" t="s">
        <v>128</v>
      </c>
      <c r="C115" s="28" t="s">
        <v>91</v>
      </c>
      <c r="D115" s="60" t="s">
        <v>33</v>
      </c>
      <c r="E115" s="28" t="s">
        <v>111</v>
      </c>
      <c r="F115" s="28" t="s">
        <v>25</v>
      </c>
      <c r="G115" s="29">
        <v>103413.16</v>
      </c>
      <c r="H115" s="29">
        <v>16525.22</v>
      </c>
      <c r="I115" s="29">
        <f aca="true" t="shared" si="55" ref="I115:I116">H115-G115</f>
        <v>-86887.94</v>
      </c>
      <c r="J115" s="29">
        <f t="shared" si="52"/>
        <v>15.979803730975824</v>
      </c>
      <c r="L115" s="141"/>
      <c r="P115" s="104">
        <f t="shared" si="49"/>
        <v>15.979803730975824</v>
      </c>
    </row>
    <row r="116" spans="1:16" ht="13.5">
      <c r="A116" s="22" t="s">
        <v>26</v>
      </c>
      <c r="B116" s="76" t="s">
        <v>128</v>
      </c>
      <c r="C116" s="18" t="s">
        <v>91</v>
      </c>
      <c r="D116" s="19" t="s">
        <v>33</v>
      </c>
      <c r="E116" s="19" t="s">
        <v>27</v>
      </c>
      <c r="F116" s="19" t="s">
        <v>16</v>
      </c>
      <c r="G116" s="21">
        <f aca="true" t="shared" si="56" ref="G116:G117">G117</f>
        <v>0</v>
      </c>
      <c r="H116" s="21">
        <f aca="true" t="shared" si="57" ref="H116:H117">H117</f>
        <v>0</v>
      </c>
      <c r="I116" s="21">
        <f t="shared" si="55"/>
        <v>0</v>
      </c>
      <c r="J116" s="21" t="e">
        <f t="shared" si="52"/>
        <v>#DIV/0!</v>
      </c>
      <c r="K116" s="18"/>
      <c r="L116" s="18"/>
      <c r="M116" s="18"/>
      <c r="N116" s="18"/>
      <c r="O116" s="18"/>
      <c r="P116" s="112" t="e">
        <f t="shared" si="49"/>
        <v>#DIV/0!</v>
      </c>
    </row>
    <row r="117" spans="1:16" ht="13.5">
      <c r="A117" s="34" t="s">
        <v>34</v>
      </c>
      <c r="B117" s="78" t="s">
        <v>128</v>
      </c>
      <c r="C117" s="28" t="s">
        <v>91</v>
      </c>
      <c r="D117" s="60" t="s">
        <v>33</v>
      </c>
      <c r="E117" s="25" t="s">
        <v>27</v>
      </c>
      <c r="F117" s="28" t="s">
        <v>21</v>
      </c>
      <c r="G117" s="29">
        <f t="shared" si="56"/>
        <v>0</v>
      </c>
      <c r="H117" s="29">
        <f t="shared" si="57"/>
        <v>0</v>
      </c>
      <c r="I117" s="29">
        <f aca="true" t="shared" si="58" ref="I117:I118">G117-H117</f>
        <v>0</v>
      </c>
      <c r="J117" s="29" t="e">
        <f t="shared" si="52"/>
        <v>#DIV/0!</v>
      </c>
      <c r="K117" s="28"/>
      <c r="L117" s="28"/>
      <c r="M117" s="28"/>
      <c r="N117" s="28"/>
      <c r="O117" s="28"/>
      <c r="P117" s="104" t="e">
        <f t="shared" si="49"/>
        <v>#DIV/0!</v>
      </c>
    </row>
    <row r="118" spans="1:16" ht="27.75" customHeight="1">
      <c r="A118" s="41" t="s">
        <v>24</v>
      </c>
      <c r="B118" s="78" t="s">
        <v>128</v>
      </c>
      <c r="C118" s="28" t="s">
        <v>91</v>
      </c>
      <c r="D118" s="60" t="s">
        <v>33</v>
      </c>
      <c r="E118" s="25" t="s">
        <v>27</v>
      </c>
      <c r="F118" s="28" t="s">
        <v>25</v>
      </c>
      <c r="G118" s="29">
        <v>0</v>
      </c>
      <c r="H118" s="29">
        <v>0</v>
      </c>
      <c r="I118" s="29">
        <f t="shared" si="58"/>
        <v>0</v>
      </c>
      <c r="J118" s="29" t="e">
        <f t="shared" si="52"/>
        <v>#DIV/0!</v>
      </c>
      <c r="L118" s="141"/>
      <c r="P118" s="104" t="e">
        <f t="shared" si="49"/>
        <v>#DIV/0!</v>
      </c>
    </row>
    <row r="119" spans="1:16" ht="17.25">
      <c r="A119" s="87" t="s">
        <v>114</v>
      </c>
      <c r="B119" s="100" t="s">
        <v>128</v>
      </c>
      <c r="C119" s="56" t="s">
        <v>69</v>
      </c>
      <c r="D119" s="57" t="s">
        <v>14</v>
      </c>
      <c r="E119" s="15" t="s">
        <v>15</v>
      </c>
      <c r="F119" s="15" t="s">
        <v>16</v>
      </c>
      <c r="G119" s="16">
        <f aca="true" t="shared" si="59" ref="G119:G120">G121</f>
        <v>148030.56</v>
      </c>
      <c r="H119" s="16">
        <f aca="true" t="shared" si="60" ref="H119:H120">H121</f>
        <v>24671.76</v>
      </c>
      <c r="I119" s="16">
        <f>I121</f>
        <v>123358.8</v>
      </c>
      <c r="J119" s="16">
        <f t="shared" si="52"/>
        <v>16.666666666666664</v>
      </c>
      <c r="L119" s="141"/>
      <c r="P119" s="104">
        <f t="shared" si="49"/>
        <v>16.666666666666664</v>
      </c>
    </row>
    <row r="120" spans="1:16" ht="13.5">
      <c r="A120" s="40" t="s">
        <v>115</v>
      </c>
      <c r="B120" s="76" t="s">
        <v>128</v>
      </c>
      <c r="C120" s="18" t="s">
        <v>69</v>
      </c>
      <c r="D120" s="19" t="s">
        <v>13</v>
      </c>
      <c r="E120" s="20" t="s">
        <v>15</v>
      </c>
      <c r="F120" s="20" t="s">
        <v>16</v>
      </c>
      <c r="G120" s="21">
        <f t="shared" si="59"/>
        <v>148030.56</v>
      </c>
      <c r="H120" s="21">
        <f t="shared" si="60"/>
        <v>24671.76</v>
      </c>
      <c r="I120" s="21">
        <f>G120-H120</f>
        <v>123358.8</v>
      </c>
      <c r="J120" s="21">
        <f t="shared" si="52"/>
        <v>16.666666666666664</v>
      </c>
      <c r="K120" s="103"/>
      <c r="L120" s="102"/>
      <c r="M120" s="103"/>
      <c r="N120" s="103"/>
      <c r="O120" s="102"/>
      <c r="P120" s="104">
        <f t="shared" si="49"/>
        <v>16.666666666666664</v>
      </c>
    </row>
    <row r="121" spans="1:16" ht="13.5">
      <c r="A121" s="88" t="s">
        <v>116</v>
      </c>
      <c r="B121" s="78" t="s">
        <v>128</v>
      </c>
      <c r="C121" s="89" t="s">
        <v>69</v>
      </c>
      <c r="D121" s="89" t="s">
        <v>13</v>
      </c>
      <c r="E121" s="89" t="s">
        <v>117</v>
      </c>
      <c r="F121" s="89" t="s">
        <v>16</v>
      </c>
      <c r="G121" s="29">
        <f aca="true" t="shared" si="61" ref="G121:G122">G122</f>
        <v>148030.56</v>
      </c>
      <c r="H121" s="29">
        <f aca="true" t="shared" si="62" ref="H121:H122">H122</f>
        <v>24671.76</v>
      </c>
      <c r="I121" s="29">
        <f>I122</f>
        <v>123358.8</v>
      </c>
      <c r="J121" s="29">
        <f t="shared" si="52"/>
        <v>16.666666666666664</v>
      </c>
      <c r="L121" s="141"/>
      <c r="P121" s="104">
        <f t="shared" si="49"/>
        <v>16.666666666666664</v>
      </c>
    </row>
    <row r="122" spans="1:16" ht="13.5">
      <c r="A122" s="36" t="s">
        <v>118</v>
      </c>
      <c r="B122" s="78" t="s">
        <v>128</v>
      </c>
      <c r="C122" s="89" t="s">
        <v>69</v>
      </c>
      <c r="D122" s="89" t="s">
        <v>13</v>
      </c>
      <c r="E122" s="89" t="s">
        <v>117</v>
      </c>
      <c r="F122" s="89" t="s">
        <v>119</v>
      </c>
      <c r="G122" s="29">
        <f t="shared" si="61"/>
        <v>148030.56</v>
      </c>
      <c r="H122" s="29">
        <f t="shared" si="62"/>
        <v>24671.76</v>
      </c>
      <c r="I122" s="29">
        <f aca="true" t="shared" si="63" ref="I122:I124">G122-H122</f>
        <v>123358.8</v>
      </c>
      <c r="J122" s="29">
        <f t="shared" si="52"/>
        <v>16.666666666666664</v>
      </c>
      <c r="L122" s="141"/>
      <c r="P122" s="104">
        <f t="shared" si="49"/>
        <v>16.666666666666664</v>
      </c>
    </row>
    <row r="123" spans="1:16" ht="13.5">
      <c r="A123" s="36" t="s">
        <v>120</v>
      </c>
      <c r="B123" s="78" t="s">
        <v>128</v>
      </c>
      <c r="C123" s="89" t="s">
        <v>69</v>
      </c>
      <c r="D123" s="89" t="s">
        <v>13</v>
      </c>
      <c r="E123" s="89" t="s">
        <v>117</v>
      </c>
      <c r="F123" s="89" t="s">
        <v>121</v>
      </c>
      <c r="G123" s="29">
        <v>148030.56</v>
      </c>
      <c r="H123" s="29">
        <v>24671.76</v>
      </c>
      <c r="I123" s="29">
        <f t="shared" si="63"/>
        <v>123358.8</v>
      </c>
      <c r="J123" s="29">
        <f t="shared" si="52"/>
        <v>16.666666666666664</v>
      </c>
      <c r="K123" s="143"/>
      <c r="L123" s="144"/>
      <c r="M123" s="143"/>
      <c r="N123" s="143"/>
      <c r="O123" s="143"/>
      <c r="P123" s="70">
        <f t="shared" si="49"/>
        <v>16.666666666666664</v>
      </c>
    </row>
    <row r="124" spans="1:16" ht="22.5" customHeight="1">
      <c r="A124" s="90" t="s">
        <v>122</v>
      </c>
      <c r="B124" s="145"/>
      <c r="C124" s="91"/>
      <c r="D124" s="91"/>
      <c r="E124" s="91"/>
      <c r="F124" s="91"/>
      <c r="G124" s="92">
        <f>G119+G88+G76+G67+G62+G53+G8</f>
        <v>5028416.130000001</v>
      </c>
      <c r="H124" s="92">
        <f>H119+H88+H76+H67+H62+H53+H8</f>
        <v>1414480.5699999998</v>
      </c>
      <c r="I124" s="93">
        <f t="shared" si="63"/>
        <v>3613935.560000001</v>
      </c>
      <c r="J124" s="94">
        <f t="shared" si="52"/>
        <v>28.12974370917865</v>
      </c>
      <c r="L124" s="141"/>
      <c r="P124" s="104">
        <f t="shared" si="49"/>
        <v>28.12974370917865</v>
      </c>
    </row>
    <row r="125" spans="7:9" ht="13.5">
      <c r="G125" s="146"/>
      <c r="H125" s="146"/>
      <c r="I125" s="146"/>
    </row>
    <row r="126" spans="7:9" ht="13.5">
      <c r="G126" s="146"/>
      <c r="H126" s="146"/>
      <c r="I126" s="146"/>
    </row>
    <row r="127" spans="7:9" ht="13.5">
      <c r="G127" s="146"/>
      <c r="H127" s="146"/>
      <c r="I127" s="146"/>
    </row>
    <row r="128" spans="7:9" ht="13.5">
      <c r="G128" s="146"/>
      <c r="H128" s="146"/>
      <c r="I128" s="146"/>
    </row>
    <row r="129" spans="7:9" ht="13.5">
      <c r="G129" s="146"/>
      <c r="H129" s="146"/>
      <c r="I129" s="146"/>
    </row>
    <row r="130" spans="7:9" ht="13.5">
      <c r="G130" s="146"/>
      <c r="H130" s="146"/>
      <c r="I130" s="146"/>
    </row>
    <row r="131" spans="7:9" ht="13.5">
      <c r="G131" s="147"/>
      <c r="H131" s="147"/>
      <c r="I131" s="147"/>
    </row>
    <row r="132" spans="7:9" ht="13.5">
      <c r="G132" s="147"/>
      <c r="H132" s="147"/>
      <c r="I132" s="147"/>
    </row>
    <row r="133" spans="7:9" ht="13.5">
      <c r="G133" s="147"/>
      <c r="H133" s="147"/>
      <c r="I133" s="147"/>
    </row>
    <row r="134" spans="1:9" ht="13.5">
      <c r="A134"/>
      <c r="G134" s="147"/>
      <c r="H134" s="147"/>
      <c r="I134" s="147"/>
    </row>
    <row r="135" spans="7:9" ht="13.5">
      <c r="G135" s="147"/>
      <c r="H135" s="147"/>
      <c r="I135" s="147"/>
    </row>
    <row r="136" spans="7:9" ht="13.5">
      <c r="G136" s="147"/>
      <c r="H136" s="147"/>
      <c r="I136" s="147"/>
    </row>
    <row r="137" spans="7:9" ht="13.5">
      <c r="G137" s="147"/>
      <c r="H137" s="147"/>
      <c r="I137" s="147"/>
    </row>
    <row r="138" spans="7:9" ht="13.5">
      <c r="G138" s="147"/>
      <c r="H138" s="147"/>
      <c r="I138" s="147"/>
    </row>
    <row r="139" spans="7:9" ht="13.5">
      <c r="G139" s="147"/>
      <c r="H139" s="147"/>
      <c r="I139" s="147"/>
    </row>
    <row r="140" spans="7:9" ht="13.5">
      <c r="G140" s="147"/>
      <c r="H140" s="147"/>
      <c r="I140" s="147"/>
    </row>
    <row r="141" spans="7:9" ht="13.5">
      <c r="G141" s="147"/>
      <c r="H141" s="147"/>
      <c r="I141" s="147"/>
    </row>
    <row r="142" spans="7:9" ht="13.5">
      <c r="G142" s="147"/>
      <c r="H142" s="147"/>
      <c r="I142" s="147"/>
    </row>
    <row r="143" spans="7:9" ht="13.5">
      <c r="G143" s="147"/>
      <c r="H143" s="147"/>
      <c r="I143" s="147"/>
    </row>
    <row r="144" spans="7:9" ht="13.5">
      <c r="G144" s="147"/>
      <c r="H144" s="147"/>
      <c r="I144" s="147"/>
    </row>
    <row r="145" spans="7:9" ht="13.5">
      <c r="G145" s="147"/>
      <c r="H145" s="147"/>
      <c r="I145" s="147"/>
    </row>
    <row r="146" spans="7:9" ht="13.5">
      <c r="G146" s="147"/>
      <c r="H146" s="147"/>
      <c r="I146" s="147"/>
    </row>
    <row r="147" spans="7:9" ht="13.5">
      <c r="G147" s="147"/>
      <c r="H147" s="147"/>
      <c r="I147" s="147"/>
    </row>
    <row r="148" spans="7:9" ht="13.5">
      <c r="G148" s="147"/>
      <c r="H148" s="147"/>
      <c r="I148" s="147"/>
    </row>
    <row r="149" spans="7:9" ht="13.5">
      <c r="G149" s="147"/>
      <c r="H149" s="147"/>
      <c r="I149" s="147"/>
    </row>
    <row r="150" spans="7:9" ht="13.5">
      <c r="G150" s="147"/>
      <c r="H150" s="147"/>
      <c r="I150" s="147"/>
    </row>
    <row r="151" spans="7:9" ht="13.5">
      <c r="G151" s="147"/>
      <c r="H151" s="147"/>
      <c r="I151" s="147"/>
    </row>
    <row r="152" spans="7:9" ht="13.5">
      <c r="G152" s="147"/>
      <c r="H152" s="147"/>
      <c r="I152" s="147"/>
    </row>
    <row r="153" spans="7:9" ht="13.5">
      <c r="G153" s="147"/>
      <c r="H153" s="147"/>
      <c r="I153" s="147"/>
    </row>
    <row r="154" spans="7:9" ht="13.5">
      <c r="G154" s="147"/>
      <c r="H154" s="147"/>
      <c r="I154" s="147"/>
    </row>
    <row r="155" spans="7:9" ht="13.5">
      <c r="G155" s="147"/>
      <c r="H155" s="147"/>
      <c r="I155" s="147"/>
    </row>
    <row r="156" spans="7:9" ht="13.5">
      <c r="G156" s="147"/>
      <c r="H156" s="147"/>
      <c r="I156" s="147"/>
    </row>
    <row r="157" spans="7:9" ht="13.5">
      <c r="G157" s="147"/>
      <c r="H157" s="147"/>
      <c r="I157" s="147"/>
    </row>
    <row r="158" spans="7:9" ht="13.5">
      <c r="G158" s="147"/>
      <c r="H158" s="147"/>
      <c r="I158" s="147"/>
    </row>
    <row r="159" spans="7:9" ht="13.5">
      <c r="G159" s="147"/>
      <c r="H159" s="147"/>
      <c r="I159" s="147"/>
    </row>
    <row r="160" spans="7:9" ht="13.5">
      <c r="G160" s="147"/>
      <c r="H160" s="147"/>
      <c r="I160" s="147"/>
    </row>
    <row r="161" spans="7:9" ht="13.5">
      <c r="G161" s="147"/>
      <c r="H161" s="147"/>
      <c r="I161" s="147"/>
    </row>
    <row r="162" spans="7:9" ht="13.5">
      <c r="G162" s="147"/>
      <c r="H162" s="147"/>
      <c r="I162" s="147"/>
    </row>
    <row r="163" spans="7:9" ht="13.5">
      <c r="G163" s="147"/>
      <c r="H163" s="147"/>
      <c r="I163" s="147"/>
    </row>
    <row r="164" spans="7:9" ht="13.5">
      <c r="G164" s="147"/>
      <c r="H164" s="147"/>
      <c r="I164" s="147"/>
    </row>
    <row r="165" spans="7:9" ht="13.5">
      <c r="G165" s="147"/>
      <c r="H165" s="147"/>
      <c r="I165" s="147"/>
    </row>
    <row r="166" spans="7:9" ht="13.5">
      <c r="G166" s="147"/>
      <c r="H166" s="147"/>
      <c r="I166" s="147"/>
    </row>
    <row r="167" spans="7:9" ht="13.5">
      <c r="G167" s="147"/>
      <c r="H167" s="147"/>
      <c r="I167" s="147"/>
    </row>
    <row r="168" spans="7:9" ht="13.5">
      <c r="G168" s="147"/>
      <c r="H168" s="147"/>
      <c r="I168" s="147"/>
    </row>
    <row r="169" spans="7:9" ht="13.5">
      <c r="G169" s="147"/>
      <c r="H169" s="147"/>
      <c r="I169" s="147"/>
    </row>
    <row r="170" spans="7:9" ht="13.5">
      <c r="G170" s="147"/>
      <c r="H170" s="147"/>
      <c r="I170" s="147"/>
    </row>
    <row r="171" spans="7:9" ht="13.5">
      <c r="G171" s="147"/>
      <c r="H171" s="147"/>
      <c r="I171" s="147"/>
    </row>
    <row r="172" spans="7:9" ht="13.5">
      <c r="G172" s="147"/>
      <c r="H172" s="147"/>
      <c r="I172" s="147"/>
    </row>
    <row r="173" spans="7:9" ht="13.5">
      <c r="G173" s="147"/>
      <c r="H173" s="147"/>
      <c r="I173" s="147"/>
    </row>
    <row r="174" spans="7:9" ht="13.5">
      <c r="G174" s="147"/>
      <c r="H174" s="147"/>
      <c r="I174" s="147"/>
    </row>
    <row r="175" spans="7:9" ht="13.5">
      <c r="G175" s="147"/>
      <c r="H175" s="147"/>
      <c r="I175" s="147"/>
    </row>
    <row r="176" spans="7:9" ht="13.5">
      <c r="G176" s="147"/>
      <c r="H176" s="147"/>
      <c r="I176" s="147"/>
    </row>
    <row r="177" spans="7:9" ht="13.5">
      <c r="G177" s="147"/>
      <c r="H177" s="147"/>
      <c r="I177" s="147"/>
    </row>
    <row r="178" spans="7:9" ht="13.5">
      <c r="G178" s="147"/>
      <c r="H178" s="147"/>
      <c r="I178" s="147"/>
    </row>
    <row r="179" spans="7:9" ht="13.5">
      <c r="G179" s="147"/>
      <c r="H179" s="147"/>
      <c r="I179" s="147"/>
    </row>
    <row r="180" spans="7:9" ht="13.5">
      <c r="G180" s="147"/>
      <c r="H180" s="147"/>
      <c r="I180" s="147"/>
    </row>
  </sheetData>
  <sheetProtection selectLockedCells="1" selectUnlockedCells="1"/>
  <mergeCells count="6">
    <mergeCell ref="G1:J1"/>
    <mergeCell ref="B2:J2"/>
    <mergeCell ref="A3:N4"/>
    <mergeCell ref="H5:J5"/>
    <mergeCell ref="O6:O10"/>
    <mergeCell ref="P6:P10"/>
  </mergeCells>
  <printOptions horizontalCentered="1"/>
  <pageMargins left="0.5902777777777778" right="0.19652777777777777" top="0.9840277777777777" bottom="0.19652777777777777" header="0.5118055555555555" footer="0.19652777777777777"/>
  <pageSetup horizontalDpi="300" verticalDpi="300" orientation="portrait" paperSize="9" scale="55"/>
  <headerFooter alignWithMargins="0">
    <oddFooter>&amp;C&amp;"Arial Cyr,Обычный"Страница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2022-03-15T09:12:32Z</cp:lastPrinted>
  <dcterms:modified xsi:type="dcterms:W3CDTF">2022-12-09T10:00:17Z</dcterms:modified>
  <cp:category/>
  <cp:version/>
  <cp:contentType/>
  <cp:contentStatus/>
  <cp:revision>84</cp:revision>
</cp:coreProperties>
</file>